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User\Desktop\Zebre\"/>
    </mc:Choice>
  </mc:AlternateContent>
  <xr:revisionPtr revIDLastSave="0" documentId="13_ncr:1_{E84AC8DE-0E22-4A70-A495-1B003E6B509B}" xr6:coauthVersionLast="47" xr6:coauthVersionMax="47" xr10:uidLastSave="{00000000-0000-0000-0000-000000000000}"/>
  <bookViews>
    <workbookView xWindow="-108" yWindow="-108" windowWidth="23256" windowHeight="12456" tabRatio="855" firstSheet="40" activeTab="46" xr2:uid="{00000000-000D-0000-FFFF-FFFF00000000}"/>
  </bookViews>
  <sheets>
    <sheet name="Le Stagioni" sheetId="29" r:id="rId1"/>
    <sheet name="Storico record" sheetId="41" r:id="rId2"/>
    <sheet name="Storico avversari" sheetId="2" r:id="rId3"/>
    <sheet name="Partite-spettatori-arbitri" sheetId="1" r:id="rId4"/>
    <sheet name="Capitani" sheetId="4" r:id="rId5"/>
    <sheet name="Alltime" sheetId="12" r:id="rId6"/>
    <sheet name="Giocatori stat ind 2012-13" sheetId="5" r:id="rId7"/>
    <sheet name="Minutaggio 2012-13" sheetId="6" r:id="rId8"/>
    <sheet name="Marcatori 2012-13" sheetId="7" r:id="rId9"/>
    <sheet name="Foglio1" sheetId="49" r:id="rId10"/>
    <sheet name="% calciatori 2012-13" sheetId="8" r:id="rId11"/>
    <sheet name="HC 2012-13" sheetId="9" r:id="rId12"/>
    <sheet name="PRO12 2012-13" sheetId="10" r:id="rId13"/>
    <sheet name="Giocatori stat ind 2013-14" sheetId="13" r:id="rId14"/>
    <sheet name="Marcatori 2013-14" sheetId="15" r:id="rId15"/>
    <sheet name="Minutaggio 2013-14" sheetId="14" r:id="rId16"/>
    <sheet name="% calciatori 2013-14" sheetId="16" r:id="rId17"/>
    <sheet name="HC 2013-14" sheetId="17" r:id="rId18"/>
    <sheet name="PRO12 2013-14" sheetId="18" r:id="rId19"/>
    <sheet name="Stat Ind 2014-15" sheetId="19" r:id="rId20"/>
    <sheet name="Marcatori 2014-15" sheetId="21" r:id="rId21"/>
    <sheet name="Minutaggio 2014-15" sheetId="20" r:id="rId22"/>
    <sheet name="Calciatori 2014-15" sheetId="22" r:id="rId23"/>
    <sheet name="CC 2014-15" sheetId="23" r:id="rId24"/>
    <sheet name="PRO12 2014-15" sheetId="24" r:id="rId25"/>
    <sheet name="Stat Ind 2015-16" sheetId="25" r:id="rId26"/>
    <sheet name="Marcatori 2015-16" sheetId="26" r:id="rId27"/>
    <sheet name="Minutaggio 2015-16" sheetId="27" r:id="rId28"/>
    <sheet name="Calciatori 2015-16" sheetId="28" r:id="rId29"/>
    <sheet name="Stat Ind 2016-17" sheetId="30" r:id="rId30"/>
    <sheet name="Marcatori 2016-17" sheetId="31" r:id="rId31"/>
    <sheet name="Minutaggio 2016-17" sheetId="32" r:id="rId32"/>
    <sheet name="Calciatori 2016-17" sheetId="33" r:id="rId33"/>
    <sheet name="Stat Ind 2017-18" sheetId="35" r:id="rId34"/>
    <sheet name="Minutaggio 2017-18" sheetId="34" r:id="rId35"/>
    <sheet name="Stat Ind 2018-19" sheetId="37" r:id="rId36"/>
    <sheet name="Minutaggio 2018-19" sheetId="36" r:id="rId37"/>
    <sheet name="Stat Ind 2019-20" sheetId="40" r:id="rId38"/>
    <sheet name="Minutaggio 2019-20" sheetId="38" r:id="rId39"/>
    <sheet name="Stat Ind 2020-21" sheetId="42" r:id="rId40"/>
    <sheet name="Minutaggio 2020-21" sheetId="43" r:id="rId41"/>
    <sheet name="Stat Ind 2021-22" sheetId="44" r:id="rId42"/>
    <sheet name="Minutaggio 2021-22" sheetId="45" r:id="rId43"/>
    <sheet name="Stat Ind 2022-23" sheetId="46" r:id="rId44"/>
    <sheet name="Minutaggio 2022-23" sheetId="48" r:id="rId45"/>
    <sheet name="Stat Ind 2023-24" sheetId="51" r:id="rId46"/>
    <sheet name="Minutaggio 2023-24" sheetId="52" r:id="rId47"/>
  </sheets>
  <definedNames>
    <definedName name="_xlnm._FilterDatabase" localSheetId="34" hidden="1">'Minutaggio 2017-18'!$A$1:$A$60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F5" i="52" l="1"/>
  <c r="AF6" i="52"/>
  <c r="AF7" i="52"/>
  <c r="AF8" i="52"/>
  <c r="AF9" i="52"/>
  <c r="AF10" i="52"/>
  <c r="AF11" i="52"/>
  <c r="AF12" i="52"/>
  <c r="AF13" i="52"/>
  <c r="AF14" i="52"/>
  <c r="AF15" i="52"/>
  <c r="AF16" i="52"/>
  <c r="AF17" i="52"/>
  <c r="AF18" i="52"/>
  <c r="AF19" i="52"/>
  <c r="AF20" i="52"/>
  <c r="AF21" i="52"/>
  <c r="AF22" i="52"/>
  <c r="AF23" i="52"/>
  <c r="AF24" i="52"/>
  <c r="AF25" i="52"/>
  <c r="AF26" i="52"/>
  <c r="AF27" i="52"/>
  <c r="AF28" i="52"/>
  <c r="AF29" i="52"/>
  <c r="AF30" i="52"/>
  <c r="AF31" i="52"/>
  <c r="AF32" i="52"/>
  <c r="AF33" i="52"/>
  <c r="AF34" i="52"/>
  <c r="AF35" i="52"/>
  <c r="AF36" i="52"/>
  <c r="AF37" i="52"/>
  <c r="AF38" i="52"/>
  <c r="AF39" i="52"/>
  <c r="AF40" i="52"/>
  <c r="AF41" i="52"/>
  <c r="AF42" i="52"/>
  <c r="AF43" i="52"/>
  <c r="AF44" i="52"/>
  <c r="AF45" i="52"/>
  <c r="AF46" i="52"/>
  <c r="AF47" i="52"/>
  <c r="AF49" i="52"/>
  <c r="AF50" i="52"/>
  <c r="AF51" i="52"/>
  <c r="AF52" i="52"/>
  <c r="AF53" i="52"/>
  <c r="AE5" i="52"/>
  <c r="AE6" i="52"/>
  <c r="AE7" i="52"/>
  <c r="AE8" i="52"/>
  <c r="AE9" i="52"/>
  <c r="AE10" i="52"/>
  <c r="AE11" i="52"/>
  <c r="AE12" i="52"/>
  <c r="AE13" i="52"/>
  <c r="AE14" i="52"/>
  <c r="AE15" i="52"/>
  <c r="AE16" i="52"/>
  <c r="AE17" i="52"/>
  <c r="AE18" i="52"/>
  <c r="AE19" i="52"/>
  <c r="AD19" i="52" s="1"/>
  <c r="AE20" i="52"/>
  <c r="AD20" i="52" s="1"/>
  <c r="AE21" i="52"/>
  <c r="AE22" i="52"/>
  <c r="AD22" i="52" s="1"/>
  <c r="AE23" i="52"/>
  <c r="AE24" i="52"/>
  <c r="AE25" i="52"/>
  <c r="AE26" i="52"/>
  <c r="AE27" i="52"/>
  <c r="AD27" i="52" s="1"/>
  <c r="AE28" i="52"/>
  <c r="AE29" i="52"/>
  <c r="AE30" i="52"/>
  <c r="AE31" i="52"/>
  <c r="AE32" i="52"/>
  <c r="AE33" i="52"/>
  <c r="AE34" i="52"/>
  <c r="AE35" i="52"/>
  <c r="AE36" i="52"/>
  <c r="AE37" i="52"/>
  <c r="AE38" i="52"/>
  <c r="AE39" i="52"/>
  <c r="AE40" i="52"/>
  <c r="AE41" i="52"/>
  <c r="AE42" i="52"/>
  <c r="AE43" i="52"/>
  <c r="AD43" i="52" s="1"/>
  <c r="AE44" i="52"/>
  <c r="AE45" i="52"/>
  <c r="AE46" i="52"/>
  <c r="AE47" i="52"/>
  <c r="AE49" i="52"/>
  <c r="AE50" i="52"/>
  <c r="AE51" i="52"/>
  <c r="AE52" i="52"/>
  <c r="AE53" i="52"/>
  <c r="AD5" i="52"/>
  <c r="AD6" i="52"/>
  <c r="AD7" i="52"/>
  <c r="AD8" i="52"/>
  <c r="AD9" i="52"/>
  <c r="AD10" i="52"/>
  <c r="AD11" i="52"/>
  <c r="AD12" i="52"/>
  <c r="AD13" i="52"/>
  <c r="AD14" i="52"/>
  <c r="AD15" i="52"/>
  <c r="AD16" i="52"/>
  <c r="AD17" i="52"/>
  <c r="AD21" i="52"/>
  <c r="AD23" i="52"/>
  <c r="AD31" i="52"/>
  <c r="AD35" i="52"/>
  <c r="AD39" i="52"/>
  <c r="AD47" i="52"/>
  <c r="AD52" i="52"/>
  <c r="AE4" i="52"/>
  <c r="AD4" i="52" s="1"/>
  <c r="AE3" i="52"/>
  <c r="AF4" i="52"/>
  <c r="AF3" i="52"/>
  <c r="AD3" i="52"/>
  <c r="L333" i="4"/>
  <c r="L334" i="4"/>
  <c r="AL208" i="12"/>
  <c r="AL240" i="12"/>
  <c r="AL241" i="12"/>
  <c r="AK208" i="12"/>
  <c r="AK240" i="12"/>
  <c r="AL205" i="12"/>
  <c r="AK205" i="12"/>
  <c r="L330" i="4"/>
  <c r="I26" i="29"/>
  <c r="AA15" i="48"/>
  <c r="AL202" i="12"/>
  <c r="AL156" i="12"/>
  <c r="AK202" i="12"/>
  <c r="AK156" i="12"/>
  <c r="AB28" i="48"/>
  <c r="AB29" i="48"/>
  <c r="AA28" i="48"/>
  <c r="AA29" i="48"/>
  <c r="F26" i="46"/>
  <c r="AL140" i="12"/>
  <c r="AL173" i="12"/>
  <c r="AK140" i="12"/>
  <c r="AK173" i="12"/>
  <c r="AL165" i="12"/>
  <c r="AL154" i="12"/>
  <c r="AL136" i="12"/>
  <c r="AL239" i="12"/>
  <c r="AK165" i="12"/>
  <c r="AK154" i="12"/>
  <c r="AK136" i="12"/>
  <c r="AK239" i="12"/>
  <c r="L331" i="4"/>
  <c r="AB41" i="48"/>
  <c r="AB42" i="48"/>
  <c r="AB43" i="48"/>
  <c r="AB44" i="48"/>
  <c r="AB45" i="48"/>
  <c r="AB46" i="48"/>
  <c r="AB47" i="48"/>
  <c r="AB48" i="48"/>
  <c r="AB49" i="48"/>
  <c r="AB50" i="48"/>
  <c r="AB51" i="48"/>
  <c r="AB52" i="48"/>
  <c r="AB53" i="48"/>
  <c r="AB54" i="48"/>
  <c r="AB55" i="48"/>
  <c r="AB56" i="48"/>
  <c r="AA41" i="48"/>
  <c r="AA42" i="48"/>
  <c r="Z42" i="48" s="1"/>
  <c r="AA43" i="48"/>
  <c r="Z43" i="48" s="1"/>
  <c r="AA44" i="48"/>
  <c r="AA45" i="48"/>
  <c r="AA46" i="48"/>
  <c r="AA47" i="48"/>
  <c r="AA48" i="48"/>
  <c r="AA49" i="48"/>
  <c r="AA50" i="48"/>
  <c r="AA51" i="48"/>
  <c r="AA52" i="48"/>
  <c r="AA53" i="48"/>
  <c r="AA54" i="48"/>
  <c r="AA55" i="48"/>
  <c r="AA56" i="48"/>
  <c r="F40" i="46"/>
  <c r="AL122" i="12"/>
  <c r="AL166" i="12"/>
  <c r="AL191" i="12"/>
  <c r="AK122" i="12"/>
  <c r="AK166" i="12"/>
  <c r="AK191" i="12"/>
  <c r="F27" i="46"/>
  <c r="AL186" i="12"/>
  <c r="AL180" i="12"/>
  <c r="AL175" i="12"/>
  <c r="AK186" i="12"/>
  <c r="AK180" i="12"/>
  <c r="AK175" i="12"/>
  <c r="AL141" i="12"/>
  <c r="AK141" i="12"/>
  <c r="L317" i="4"/>
  <c r="F5" i="46"/>
  <c r="F6" i="46"/>
  <c r="F7" i="46"/>
  <c r="F8" i="46"/>
  <c r="F9" i="46"/>
  <c r="F10" i="46"/>
  <c r="F11" i="46"/>
  <c r="F12" i="46"/>
  <c r="F13" i="46"/>
  <c r="F14" i="46"/>
  <c r="F15" i="46"/>
  <c r="F16" i="46"/>
  <c r="F17" i="46"/>
  <c r="F18" i="46"/>
  <c r="F19" i="46"/>
  <c r="F20" i="46"/>
  <c r="F21" i="46"/>
  <c r="F22" i="46"/>
  <c r="F23" i="46"/>
  <c r="F24" i="46"/>
  <c r="F25" i="46"/>
  <c r="F28" i="46"/>
  <c r="F29" i="46"/>
  <c r="F30" i="46"/>
  <c r="F31" i="46"/>
  <c r="F32" i="46"/>
  <c r="F33" i="46"/>
  <c r="F34" i="46"/>
  <c r="F35" i="46"/>
  <c r="F36" i="46"/>
  <c r="F37" i="46"/>
  <c r="F38" i="46"/>
  <c r="F39" i="46"/>
  <c r="F41" i="46"/>
  <c r="F42" i="46"/>
  <c r="F43" i="46"/>
  <c r="F44" i="46"/>
  <c r="F45" i="46"/>
  <c r="F46" i="46"/>
  <c r="F47" i="46"/>
  <c r="F48" i="46"/>
  <c r="F49" i="46"/>
  <c r="F50" i="46"/>
  <c r="F51" i="46"/>
  <c r="F52" i="46"/>
  <c r="F53" i="46"/>
  <c r="F54" i="46"/>
  <c r="F55" i="46"/>
  <c r="F56" i="46"/>
  <c r="F4" i="46"/>
  <c r="F3" i="46"/>
  <c r="AL5" i="12"/>
  <c r="AL6" i="12"/>
  <c r="AL7" i="12"/>
  <c r="AL9" i="12"/>
  <c r="AL10" i="12"/>
  <c r="AL8" i="12"/>
  <c r="AL11" i="12"/>
  <c r="AL12" i="12"/>
  <c r="AL13" i="12"/>
  <c r="AL16" i="12"/>
  <c r="AL17" i="12"/>
  <c r="AL18" i="12"/>
  <c r="AL14" i="12"/>
  <c r="AL19" i="12"/>
  <c r="AL20" i="12"/>
  <c r="AL21" i="12"/>
  <c r="AL22" i="12"/>
  <c r="AL23" i="12"/>
  <c r="AL15" i="12"/>
  <c r="AL24" i="12"/>
  <c r="AL25" i="12"/>
  <c r="AL26" i="12"/>
  <c r="AL27" i="12"/>
  <c r="AL28" i="12"/>
  <c r="AL29" i="12"/>
  <c r="AL30" i="12"/>
  <c r="AL32" i="12"/>
  <c r="AL33" i="12"/>
  <c r="AL31" i="12"/>
  <c r="AL36" i="12"/>
  <c r="AL37" i="12"/>
  <c r="AL38" i="12"/>
  <c r="AL39" i="12"/>
  <c r="AL40" i="12"/>
  <c r="AL41" i="12"/>
  <c r="AL42" i="12"/>
  <c r="AL43" i="12"/>
  <c r="AL34" i="12"/>
  <c r="AL44" i="12"/>
  <c r="AL45" i="12"/>
  <c r="AL46" i="12"/>
  <c r="AL48" i="12"/>
  <c r="AL49" i="12"/>
  <c r="AL50" i="12"/>
  <c r="AL51" i="12"/>
  <c r="AL54" i="12"/>
  <c r="AL55" i="12"/>
  <c r="AL56" i="12"/>
  <c r="AL57" i="12"/>
  <c r="AL58" i="12"/>
  <c r="AL59" i="12"/>
  <c r="AL61" i="12"/>
  <c r="AL35" i="12"/>
  <c r="AL64" i="12"/>
  <c r="AL66" i="12"/>
  <c r="AL47" i="12"/>
  <c r="AL67" i="12"/>
  <c r="AL65" i="12"/>
  <c r="AL69" i="12"/>
  <c r="AL70" i="12"/>
  <c r="AL71" i="12"/>
  <c r="AL52" i="12"/>
  <c r="AL73" i="12"/>
  <c r="AL74" i="12"/>
  <c r="AL75" i="12"/>
  <c r="AL53" i="12"/>
  <c r="AL77" i="12"/>
  <c r="AL78" i="12"/>
  <c r="AL79" i="12"/>
  <c r="AL80" i="12"/>
  <c r="AL81" i="12"/>
  <c r="AL83" i="12"/>
  <c r="AL84" i="12"/>
  <c r="AL76" i="12"/>
  <c r="AL86" i="12"/>
  <c r="AL89" i="12"/>
  <c r="AL90" i="12"/>
  <c r="AL92" i="12"/>
  <c r="AL93" i="12"/>
  <c r="AL94" i="12"/>
  <c r="AL63" i="12"/>
  <c r="AL60" i="12"/>
  <c r="AL95" i="12"/>
  <c r="AL96" i="12"/>
  <c r="AL97" i="12"/>
  <c r="AL98" i="12"/>
  <c r="AL62" i="12"/>
  <c r="AL99" i="12"/>
  <c r="AL100" i="12"/>
  <c r="AL101" i="12"/>
  <c r="AL68" i="12"/>
  <c r="AL102" i="12"/>
  <c r="AL103" i="12"/>
  <c r="AL105" i="12"/>
  <c r="AL106" i="12"/>
  <c r="AL72" i="12"/>
  <c r="AL107" i="12"/>
  <c r="AL108" i="12"/>
  <c r="AL111" i="12"/>
  <c r="AL112" i="12"/>
  <c r="AL113" i="12"/>
  <c r="AL91" i="12"/>
  <c r="AL114" i="12"/>
  <c r="AL88" i="12"/>
  <c r="AL115" i="12"/>
  <c r="AL85" i="12"/>
  <c r="AL118" i="12"/>
  <c r="AL82" i="12"/>
  <c r="AL119" i="12"/>
  <c r="AL87" i="12"/>
  <c r="AL120" i="12"/>
  <c r="AL121" i="12"/>
  <c r="AL123" i="12"/>
  <c r="AL124" i="12"/>
  <c r="AL125" i="12"/>
  <c r="AL126" i="12"/>
  <c r="AL129" i="12"/>
  <c r="AL130" i="12"/>
  <c r="AL131" i="12"/>
  <c r="AL133" i="12"/>
  <c r="AL134" i="12"/>
  <c r="AL137" i="12"/>
  <c r="AL138" i="12"/>
  <c r="AL142" i="12"/>
  <c r="AL143" i="12"/>
  <c r="AL144" i="12"/>
  <c r="AL146" i="12"/>
  <c r="AL147" i="12"/>
  <c r="AL148" i="12"/>
  <c r="AL151" i="12"/>
  <c r="AL152" i="12"/>
  <c r="AL153" i="12"/>
  <c r="AL116" i="12"/>
  <c r="AL155" i="12"/>
  <c r="AL159" i="12"/>
  <c r="AL160" i="12"/>
  <c r="AL161" i="12"/>
  <c r="AL162" i="12"/>
  <c r="AL163" i="12"/>
  <c r="AL164" i="12"/>
  <c r="AL104" i="12"/>
  <c r="AL167" i="12"/>
  <c r="AL145" i="12"/>
  <c r="AL110" i="12"/>
  <c r="AL168" i="12"/>
  <c r="AL169" i="12"/>
  <c r="AL170" i="12"/>
  <c r="AL171" i="12"/>
  <c r="AL172" i="12"/>
  <c r="AL174" i="12"/>
  <c r="AL176" i="12"/>
  <c r="AL177" i="12"/>
  <c r="AL178" i="12"/>
  <c r="AL179" i="12"/>
  <c r="AL128" i="12"/>
  <c r="AL181" i="12"/>
  <c r="AL182" i="12"/>
  <c r="AL183" i="12"/>
  <c r="AL184" i="12"/>
  <c r="AL185" i="12"/>
  <c r="AL187" i="12"/>
  <c r="AL109" i="12"/>
  <c r="AL188" i="12"/>
  <c r="AL189" i="12"/>
  <c r="AL190" i="12"/>
  <c r="AL127" i="12"/>
  <c r="AL132" i="12"/>
  <c r="AL192" i="12"/>
  <c r="AL193" i="12"/>
  <c r="AL194" i="12"/>
  <c r="AL195" i="12"/>
  <c r="AL196" i="12"/>
  <c r="AL197" i="12"/>
  <c r="AL198" i="12"/>
  <c r="AL199" i="12"/>
  <c r="AL200" i="12"/>
  <c r="AL201" i="12"/>
  <c r="AL203" i="12"/>
  <c r="AL204" i="12"/>
  <c r="AL206" i="12"/>
  <c r="AL207" i="12"/>
  <c r="AL209" i="12"/>
  <c r="AL210" i="12"/>
  <c r="AL211" i="12"/>
  <c r="AL212" i="12"/>
  <c r="AL213" i="12"/>
  <c r="AL214" i="12"/>
  <c r="AL215" i="12"/>
  <c r="AL216" i="12"/>
  <c r="AL217" i="12"/>
  <c r="AL218" i="12"/>
  <c r="AL219" i="12"/>
  <c r="AL220" i="12"/>
  <c r="AL221" i="12"/>
  <c r="AL222" i="12"/>
  <c r="AL223" i="12"/>
  <c r="AL224" i="12"/>
  <c r="AL225" i="12"/>
  <c r="AL226" i="12"/>
  <c r="AL227" i="12"/>
  <c r="AL228" i="12"/>
  <c r="AL229" i="12"/>
  <c r="AL150" i="12"/>
  <c r="AL230" i="12"/>
  <c r="AL231" i="12"/>
  <c r="AL232" i="12"/>
  <c r="AL233" i="12"/>
  <c r="AL234" i="12"/>
  <c r="AL235" i="12"/>
  <c r="AL236" i="12"/>
  <c r="AL237" i="12"/>
  <c r="AL238" i="12"/>
  <c r="AL149" i="12"/>
  <c r="AL157" i="12"/>
  <c r="AL158" i="12"/>
  <c r="AL117" i="12"/>
  <c r="AL139" i="12"/>
  <c r="AL135" i="12"/>
  <c r="AK5" i="12"/>
  <c r="AK6" i="12"/>
  <c r="AK7" i="12"/>
  <c r="AK9" i="12"/>
  <c r="AK10" i="12"/>
  <c r="AK8" i="12"/>
  <c r="AK11" i="12"/>
  <c r="AK12" i="12"/>
  <c r="AK13" i="12"/>
  <c r="AK16" i="12"/>
  <c r="AK17" i="12"/>
  <c r="AK18" i="12"/>
  <c r="AK14" i="12"/>
  <c r="AK19" i="12"/>
  <c r="AK20" i="12"/>
  <c r="AK21" i="12"/>
  <c r="AK22" i="12"/>
  <c r="AK23" i="12"/>
  <c r="AK15" i="12"/>
  <c r="AK24" i="12"/>
  <c r="AK25" i="12"/>
  <c r="AK26" i="12"/>
  <c r="AK27" i="12"/>
  <c r="AK28" i="12"/>
  <c r="AK29" i="12"/>
  <c r="AK30" i="12"/>
  <c r="AK32" i="12"/>
  <c r="AK33" i="12"/>
  <c r="AK31" i="12"/>
  <c r="AK36" i="12"/>
  <c r="AK37" i="12"/>
  <c r="AK38" i="12"/>
  <c r="AK39" i="12"/>
  <c r="AK40" i="12"/>
  <c r="AK41" i="12"/>
  <c r="AK42" i="12"/>
  <c r="AK43" i="12"/>
  <c r="AK34" i="12"/>
  <c r="AK44" i="12"/>
  <c r="AK45" i="12"/>
  <c r="AK46" i="12"/>
  <c r="AK48" i="12"/>
  <c r="AK49" i="12"/>
  <c r="AK50" i="12"/>
  <c r="AK51" i="12"/>
  <c r="AK54" i="12"/>
  <c r="AK55" i="12"/>
  <c r="AK56" i="12"/>
  <c r="AK57" i="12"/>
  <c r="AK58" i="12"/>
  <c r="AK59" i="12"/>
  <c r="AK61" i="12"/>
  <c r="AK35" i="12"/>
  <c r="AK64" i="12"/>
  <c r="AK66" i="12"/>
  <c r="AK47" i="12"/>
  <c r="AK67" i="12"/>
  <c r="AK65" i="12"/>
  <c r="AK69" i="12"/>
  <c r="AK70" i="12"/>
  <c r="AK71" i="12"/>
  <c r="AK52" i="12"/>
  <c r="AK73" i="12"/>
  <c r="AK74" i="12"/>
  <c r="AK75" i="12"/>
  <c r="AK53" i="12"/>
  <c r="AK77" i="12"/>
  <c r="AK78" i="12"/>
  <c r="AK79" i="12"/>
  <c r="AK80" i="12"/>
  <c r="AK81" i="12"/>
  <c r="AK83" i="12"/>
  <c r="AK84" i="12"/>
  <c r="AK76" i="12"/>
  <c r="AK86" i="12"/>
  <c r="AK89" i="12"/>
  <c r="AK90" i="12"/>
  <c r="AK92" i="12"/>
  <c r="AK93" i="12"/>
  <c r="AK94" i="12"/>
  <c r="AK63" i="12"/>
  <c r="AK60" i="12"/>
  <c r="AK95" i="12"/>
  <c r="AK96" i="12"/>
  <c r="AK97" i="12"/>
  <c r="AK98" i="12"/>
  <c r="AK62" i="12"/>
  <c r="AK99" i="12"/>
  <c r="AK100" i="12"/>
  <c r="AK101" i="12"/>
  <c r="AK68" i="12"/>
  <c r="AK102" i="12"/>
  <c r="AK103" i="12"/>
  <c r="AK105" i="12"/>
  <c r="AK106" i="12"/>
  <c r="AK72" i="12"/>
  <c r="AK107" i="12"/>
  <c r="AK108" i="12"/>
  <c r="AK111" i="12"/>
  <c r="AK112" i="12"/>
  <c r="AK113" i="12"/>
  <c r="AK91" i="12"/>
  <c r="AK114" i="12"/>
  <c r="AK88" i="12"/>
  <c r="AK115" i="12"/>
  <c r="AK85" i="12"/>
  <c r="AK118" i="12"/>
  <c r="AK82" i="12"/>
  <c r="AK119" i="12"/>
  <c r="AK87" i="12"/>
  <c r="AK120" i="12"/>
  <c r="AK121" i="12"/>
  <c r="AK123" i="12"/>
  <c r="AK124" i="12"/>
  <c r="AK125" i="12"/>
  <c r="AK126" i="12"/>
  <c r="AK129" i="12"/>
  <c r="AK130" i="12"/>
  <c r="AK131" i="12"/>
  <c r="AK133" i="12"/>
  <c r="AK134" i="12"/>
  <c r="AK137" i="12"/>
  <c r="AK138" i="12"/>
  <c r="AK142" i="12"/>
  <c r="AK143" i="12"/>
  <c r="AK144" i="12"/>
  <c r="AK146" i="12"/>
  <c r="AK147" i="12"/>
  <c r="AK148" i="12"/>
  <c r="AK151" i="12"/>
  <c r="AK152" i="12"/>
  <c r="AK153" i="12"/>
  <c r="AK116" i="12"/>
  <c r="AK155" i="12"/>
  <c r="AK159" i="12"/>
  <c r="AK160" i="12"/>
  <c r="AK161" i="12"/>
  <c r="AK162" i="12"/>
  <c r="AK163" i="12"/>
  <c r="AK164" i="12"/>
  <c r="AK104" i="12"/>
  <c r="AK167" i="12"/>
  <c r="AK145" i="12"/>
  <c r="AK110" i="12"/>
  <c r="AK168" i="12"/>
  <c r="AK169" i="12"/>
  <c r="AK170" i="12"/>
  <c r="AK171" i="12"/>
  <c r="AK172" i="12"/>
  <c r="AK174" i="12"/>
  <c r="AK176" i="12"/>
  <c r="AK177" i="12"/>
  <c r="AK178" i="12"/>
  <c r="AK179" i="12"/>
  <c r="AK128" i="12"/>
  <c r="AK181" i="12"/>
  <c r="AK182" i="12"/>
  <c r="AK183" i="12"/>
  <c r="AK184" i="12"/>
  <c r="AK185" i="12"/>
  <c r="AK187" i="12"/>
  <c r="AK109" i="12"/>
  <c r="AK188" i="12"/>
  <c r="AK189" i="12"/>
  <c r="AK190" i="12"/>
  <c r="AK127" i="12"/>
  <c r="AK132" i="12"/>
  <c r="AK192" i="12"/>
  <c r="AK193" i="12"/>
  <c r="AK194" i="12"/>
  <c r="AK195" i="12"/>
  <c r="AK196" i="12"/>
  <c r="AK197" i="12"/>
  <c r="AK198" i="12"/>
  <c r="AK199" i="12"/>
  <c r="AK200" i="12"/>
  <c r="AK201" i="12"/>
  <c r="AK203" i="12"/>
  <c r="AK204" i="12"/>
  <c r="AK206" i="12"/>
  <c r="AK207" i="12"/>
  <c r="AK209" i="12"/>
  <c r="AK210" i="12"/>
  <c r="AK211" i="12"/>
  <c r="AK212" i="12"/>
  <c r="AK213" i="12"/>
  <c r="AK214" i="12"/>
  <c r="AK215" i="12"/>
  <c r="AK216" i="12"/>
  <c r="AK217" i="12"/>
  <c r="AK218" i="12"/>
  <c r="AK219" i="12"/>
  <c r="AK220" i="12"/>
  <c r="AK221" i="12"/>
  <c r="AK222" i="12"/>
  <c r="AK223" i="12"/>
  <c r="AK224" i="12"/>
  <c r="AK225" i="12"/>
  <c r="AK226" i="12"/>
  <c r="AK227" i="12"/>
  <c r="AK228" i="12"/>
  <c r="AK229" i="12"/>
  <c r="AK150" i="12"/>
  <c r="AK230" i="12"/>
  <c r="AK231" i="12"/>
  <c r="AK232" i="12"/>
  <c r="AK233" i="12"/>
  <c r="AK234" i="12"/>
  <c r="AK235" i="12"/>
  <c r="AK236" i="12"/>
  <c r="AK237" i="12"/>
  <c r="AK238" i="12"/>
  <c r="AK149" i="12"/>
  <c r="AK157" i="12"/>
  <c r="AK158" i="12"/>
  <c r="AK117" i="12"/>
  <c r="AK139" i="12"/>
  <c r="AK135" i="12"/>
  <c r="AL4" i="12"/>
  <c r="AK4" i="12"/>
  <c r="AL3" i="12"/>
  <c r="AK3" i="12"/>
  <c r="V14" i="29"/>
  <c r="T16" i="29"/>
  <c r="I14" i="29"/>
  <c r="AB4" i="48"/>
  <c r="AB5" i="48"/>
  <c r="AB6" i="48"/>
  <c r="AB7" i="48"/>
  <c r="AB8" i="48"/>
  <c r="AB9" i="48"/>
  <c r="AB10" i="48"/>
  <c r="AB11" i="48"/>
  <c r="AB12" i="48"/>
  <c r="AB13" i="48"/>
  <c r="AB14" i="48"/>
  <c r="AB15" i="48"/>
  <c r="AB16" i="48"/>
  <c r="AB17" i="48"/>
  <c r="AB18" i="48"/>
  <c r="AB19" i="48"/>
  <c r="AB20" i="48"/>
  <c r="AB21" i="48"/>
  <c r="AB22" i="48"/>
  <c r="AB23" i="48"/>
  <c r="AB24" i="48"/>
  <c r="AB25" i="48"/>
  <c r="AB26" i="48"/>
  <c r="AB27" i="48"/>
  <c r="AB30" i="48"/>
  <c r="AB31" i="48"/>
  <c r="AB32" i="48"/>
  <c r="AB33" i="48"/>
  <c r="AB34" i="48"/>
  <c r="AB35" i="48"/>
  <c r="AB36" i="48"/>
  <c r="AB37" i="48"/>
  <c r="AB38" i="48"/>
  <c r="AB39" i="48"/>
  <c r="AB40" i="48"/>
  <c r="AA4" i="48"/>
  <c r="AA5" i="48"/>
  <c r="AA6" i="48"/>
  <c r="AA7" i="48"/>
  <c r="AA8" i="48"/>
  <c r="AA9" i="48"/>
  <c r="AA10" i="48"/>
  <c r="AA11" i="48"/>
  <c r="AA12" i="48"/>
  <c r="AA13" i="48"/>
  <c r="AA14" i="48"/>
  <c r="AA16" i="48"/>
  <c r="AA17" i="48"/>
  <c r="AA18" i="48"/>
  <c r="AA19" i="48"/>
  <c r="AA20" i="48"/>
  <c r="AA21" i="48"/>
  <c r="AA22" i="48"/>
  <c r="AA23" i="48"/>
  <c r="AA24" i="48"/>
  <c r="AA25" i="48"/>
  <c r="AA26" i="48"/>
  <c r="AA27" i="48"/>
  <c r="AA30" i="48"/>
  <c r="AA31" i="48"/>
  <c r="AA32" i="48"/>
  <c r="AA33" i="48"/>
  <c r="AA34" i="48"/>
  <c r="AA35" i="48"/>
  <c r="AA36" i="48"/>
  <c r="AA37" i="48"/>
  <c r="AA38" i="48"/>
  <c r="AA39" i="48"/>
  <c r="AA40" i="48"/>
  <c r="AB3" i="48"/>
  <c r="AA3" i="48"/>
  <c r="Z8" i="45"/>
  <c r="Z12" i="45"/>
  <c r="Z41" i="45"/>
  <c r="Z45" i="45"/>
  <c r="Z50" i="45"/>
  <c r="AB5" i="45"/>
  <c r="AB6" i="45"/>
  <c r="AB7" i="45"/>
  <c r="AB8" i="45"/>
  <c r="AB9" i="45"/>
  <c r="AB10" i="45"/>
  <c r="AB11" i="45"/>
  <c r="AB12" i="45"/>
  <c r="AB13" i="45"/>
  <c r="AB14" i="45"/>
  <c r="AB15" i="45"/>
  <c r="AB16" i="45"/>
  <c r="AB17" i="45"/>
  <c r="AB18" i="45"/>
  <c r="AB19" i="45"/>
  <c r="AB20" i="45"/>
  <c r="AB21" i="45"/>
  <c r="AB22" i="45"/>
  <c r="AB23" i="45"/>
  <c r="AB24" i="45"/>
  <c r="AB25" i="45"/>
  <c r="AB26" i="45"/>
  <c r="AB27" i="45"/>
  <c r="AB28" i="45"/>
  <c r="AB29" i="45"/>
  <c r="AB30" i="45"/>
  <c r="AB31" i="45"/>
  <c r="AB32" i="45"/>
  <c r="AB33" i="45"/>
  <c r="AB34" i="45"/>
  <c r="AB35" i="45"/>
  <c r="AB36" i="45"/>
  <c r="AB37" i="45"/>
  <c r="AB38" i="45"/>
  <c r="AB39" i="45"/>
  <c r="AB40" i="45"/>
  <c r="AB41" i="45"/>
  <c r="AB42" i="45"/>
  <c r="AB43" i="45"/>
  <c r="AB44" i="45"/>
  <c r="AB45" i="45"/>
  <c r="AB46" i="45"/>
  <c r="AB47" i="45"/>
  <c r="AB48" i="45"/>
  <c r="AB49" i="45"/>
  <c r="AB50" i="45"/>
  <c r="AB51" i="45"/>
  <c r="AB52" i="45"/>
  <c r="AB53" i="45"/>
  <c r="AB54" i="45"/>
  <c r="AB55" i="45"/>
  <c r="AB56" i="45"/>
  <c r="AB57" i="45"/>
  <c r="AB58" i="45"/>
  <c r="AB59" i="45"/>
  <c r="AA5" i="45"/>
  <c r="Z5" i="45" s="1"/>
  <c r="AA6" i="45"/>
  <c r="Z6" i="45" s="1"/>
  <c r="AA7" i="45"/>
  <c r="Z7" i="45" s="1"/>
  <c r="AA8" i="45"/>
  <c r="AA9" i="45"/>
  <c r="Z9" i="45" s="1"/>
  <c r="AA10" i="45"/>
  <c r="Z10" i="45" s="1"/>
  <c r="AA11" i="45"/>
  <c r="Z11" i="45" s="1"/>
  <c r="AA12" i="45"/>
  <c r="AA13" i="45"/>
  <c r="Z13" i="45" s="1"/>
  <c r="AA14" i="45"/>
  <c r="Z14" i="45" s="1"/>
  <c r="AA15" i="45"/>
  <c r="Z15" i="45" s="1"/>
  <c r="AA16" i="45"/>
  <c r="Z16" i="45" s="1"/>
  <c r="AA17" i="45"/>
  <c r="Z17" i="45" s="1"/>
  <c r="AA18" i="45"/>
  <c r="Z18" i="45" s="1"/>
  <c r="AA19" i="45"/>
  <c r="Z19" i="45" s="1"/>
  <c r="AA20" i="45"/>
  <c r="Z20" i="45" s="1"/>
  <c r="AA21" i="45"/>
  <c r="Z21" i="45" s="1"/>
  <c r="AA22" i="45"/>
  <c r="Z22" i="45" s="1"/>
  <c r="AA23" i="45"/>
  <c r="Z23" i="45" s="1"/>
  <c r="AA24" i="45"/>
  <c r="Z24" i="45" s="1"/>
  <c r="AA25" i="45"/>
  <c r="Z25" i="45" s="1"/>
  <c r="AA26" i="45"/>
  <c r="Z26" i="45" s="1"/>
  <c r="AA27" i="45"/>
  <c r="Z27" i="45" s="1"/>
  <c r="AA28" i="45"/>
  <c r="Z28" i="45" s="1"/>
  <c r="AA29" i="45"/>
  <c r="Z29" i="45" s="1"/>
  <c r="AA30" i="45"/>
  <c r="Z30" i="45" s="1"/>
  <c r="AA31" i="45"/>
  <c r="Z31" i="45" s="1"/>
  <c r="AA32" i="45"/>
  <c r="Z32" i="45" s="1"/>
  <c r="AA33" i="45"/>
  <c r="Z33" i="45" s="1"/>
  <c r="AA34" i="45"/>
  <c r="Z34" i="45" s="1"/>
  <c r="AA35" i="45"/>
  <c r="Z35" i="45" s="1"/>
  <c r="AA36" i="45"/>
  <c r="Z36" i="45" s="1"/>
  <c r="AA37" i="45"/>
  <c r="Z37" i="45" s="1"/>
  <c r="AA38" i="45"/>
  <c r="Z38" i="45" s="1"/>
  <c r="AA39" i="45"/>
  <c r="Z39" i="45" s="1"/>
  <c r="AA40" i="45"/>
  <c r="Z40" i="45" s="1"/>
  <c r="AA41" i="45"/>
  <c r="AA42" i="45"/>
  <c r="Z42" i="45" s="1"/>
  <c r="AA43" i="45"/>
  <c r="Z43" i="45" s="1"/>
  <c r="AA44" i="45"/>
  <c r="Z44" i="45" s="1"/>
  <c r="AA45" i="45"/>
  <c r="AA46" i="45"/>
  <c r="Z46" i="45" s="1"/>
  <c r="AA47" i="45"/>
  <c r="Z47" i="45" s="1"/>
  <c r="AA48" i="45"/>
  <c r="Z48" i="45" s="1"/>
  <c r="AA49" i="45"/>
  <c r="Z49" i="45" s="1"/>
  <c r="AA50" i="45"/>
  <c r="AA51" i="45"/>
  <c r="Z51" i="45" s="1"/>
  <c r="AA52" i="45"/>
  <c r="Z52" i="45" s="1"/>
  <c r="AA53" i="45"/>
  <c r="Z53" i="45" s="1"/>
  <c r="AA54" i="45"/>
  <c r="Z54" i="45" s="1"/>
  <c r="AA55" i="45"/>
  <c r="Z55" i="45" s="1"/>
  <c r="AA56" i="45"/>
  <c r="Z56" i="45" s="1"/>
  <c r="AA57" i="45"/>
  <c r="Z57" i="45" s="1"/>
  <c r="AA58" i="45"/>
  <c r="Z58" i="45" s="1"/>
  <c r="AA59" i="45"/>
  <c r="Z59" i="45" s="1"/>
  <c r="AA4" i="45"/>
  <c r="AA3" i="45"/>
  <c r="F39" i="44"/>
  <c r="F16" i="44"/>
  <c r="F22" i="44"/>
  <c r="L325" i="4"/>
  <c r="AD33" i="52" l="1"/>
  <c r="AD53" i="52"/>
  <c r="AD36" i="52"/>
  <c r="AD28" i="52"/>
  <c r="AD41" i="52"/>
  <c r="AD44" i="52"/>
  <c r="AD51" i="52"/>
  <c r="AD42" i="52"/>
  <c r="AD34" i="52"/>
  <c r="AD26" i="52"/>
  <c r="AD18" i="52"/>
  <c r="AD50" i="52"/>
  <c r="AD49" i="52"/>
  <c r="AD32" i="52"/>
  <c r="AD25" i="52"/>
  <c r="AD40" i="52"/>
  <c r="AD46" i="52"/>
  <c r="AD38" i="52"/>
  <c r="AD30" i="52"/>
  <c r="AD24" i="52"/>
  <c r="AD45" i="52"/>
  <c r="AD37" i="52"/>
  <c r="AD29" i="52"/>
  <c r="Z33" i="48"/>
  <c r="Z28" i="48"/>
  <c r="Z41" i="48"/>
  <c r="Z46" i="48"/>
  <c r="Z49" i="48"/>
  <c r="Z48" i="48"/>
  <c r="Z47" i="48"/>
  <c r="Z16" i="48"/>
  <c r="Z15" i="48"/>
  <c r="AL242" i="12"/>
  <c r="Z7" i="48"/>
  <c r="Z23" i="48"/>
  <c r="Z50" i="48"/>
  <c r="Z39" i="48"/>
  <c r="Z32" i="48"/>
  <c r="Z52" i="48"/>
  <c r="Z12" i="48"/>
  <c r="Z13" i="48"/>
  <c r="Z20" i="48"/>
  <c r="Z37" i="48"/>
  <c r="Z40" i="48"/>
  <c r="Z53" i="48"/>
  <c r="Z56" i="48"/>
  <c r="Z44" i="48"/>
  <c r="Z38" i="48"/>
  <c r="Z24" i="48"/>
  <c r="Z8" i="48"/>
  <c r="Z51" i="48"/>
  <c r="Z54" i="48"/>
  <c r="Z30" i="48"/>
  <c r="Z21" i="48"/>
  <c r="Z29" i="48"/>
  <c r="Z35" i="48"/>
  <c r="Z26" i="48"/>
  <c r="Z18" i="48"/>
  <c r="Z10" i="48"/>
  <c r="Z34" i="48"/>
  <c r="Z25" i="48"/>
  <c r="Z17" i="48"/>
  <c r="Z9" i="48"/>
  <c r="Z55" i="48"/>
  <c r="Z45" i="48"/>
  <c r="Z31" i="48"/>
  <c r="Z22" i="48"/>
  <c r="Z14" i="48"/>
  <c r="Z6" i="48"/>
  <c r="Z3" i="48"/>
  <c r="Z36" i="48"/>
  <c r="Z11" i="48"/>
  <c r="Z5" i="48"/>
  <c r="Z4" i="48"/>
  <c r="Z27" i="48"/>
  <c r="Z19" i="48"/>
  <c r="L324" i="4"/>
  <c r="AB3" i="45"/>
  <c r="L327" i="4"/>
  <c r="K335" i="4"/>
  <c r="J335" i="4"/>
  <c r="K49" i="2"/>
  <c r="AB4" i="45"/>
  <c r="V13" i="29"/>
  <c r="V12" i="29"/>
  <c r="U16" i="29"/>
  <c r="I25" i="29"/>
  <c r="I13" i="29"/>
  <c r="F17" i="44"/>
  <c r="F5" i="44"/>
  <c r="F6" i="44"/>
  <c r="F7" i="44"/>
  <c r="F8" i="44"/>
  <c r="F9" i="44"/>
  <c r="F10" i="44"/>
  <c r="F11" i="44"/>
  <c r="F12" i="44"/>
  <c r="F13" i="44"/>
  <c r="F14" i="44"/>
  <c r="F15" i="44"/>
  <c r="F18" i="44"/>
  <c r="F19" i="44"/>
  <c r="F20" i="44"/>
  <c r="F21" i="44"/>
  <c r="F23" i="44"/>
  <c r="F24" i="44"/>
  <c r="F25" i="44"/>
  <c r="F26" i="44"/>
  <c r="F27" i="44"/>
  <c r="F28" i="44"/>
  <c r="F29" i="44"/>
  <c r="F30" i="44"/>
  <c r="F31" i="44"/>
  <c r="F32" i="44"/>
  <c r="F33" i="44"/>
  <c r="F34" i="44"/>
  <c r="F35" i="44"/>
  <c r="F36" i="44"/>
  <c r="F37" i="44"/>
  <c r="F38" i="44"/>
  <c r="F40" i="44"/>
  <c r="F41" i="44"/>
  <c r="F42" i="44"/>
  <c r="F43" i="44"/>
  <c r="F44" i="44"/>
  <c r="F45" i="44"/>
  <c r="F46" i="44"/>
  <c r="F47" i="44"/>
  <c r="F48" i="44"/>
  <c r="F49" i="44"/>
  <c r="F50" i="44"/>
  <c r="F51" i="44"/>
  <c r="F4" i="44"/>
  <c r="F3" i="44"/>
  <c r="AA9" i="43"/>
  <c r="AB9" i="43"/>
  <c r="AC9" i="43"/>
  <c r="AD9" i="43"/>
  <c r="G60" i="42"/>
  <c r="G61" i="42"/>
  <c r="G54" i="42"/>
  <c r="AD45" i="43"/>
  <c r="AC45" i="43"/>
  <c r="AB45" i="43"/>
  <c r="AD5" i="43"/>
  <c r="AD6" i="43"/>
  <c r="AD7" i="43"/>
  <c r="AD8" i="43"/>
  <c r="AD10" i="43"/>
  <c r="AD11" i="43"/>
  <c r="AD12" i="43"/>
  <c r="AD13" i="43"/>
  <c r="AD14" i="43"/>
  <c r="AD15" i="43"/>
  <c r="AD16" i="43"/>
  <c r="AD17" i="43"/>
  <c r="AD18" i="43"/>
  <c r="AD19" i="43"/>
  <c r="AD20" i="43"/>
  <c r="AD21" i="43"/>
  <c r="AD22" i="43"/>
  <c r="AD23" i="43"/>
  <c r="AD24" i="43"/>
  <c r="AD25" i="43"/>
  <c r="AD26" i="43"/>
  <c r="AD27" i="43"/>
  <c r="AD28" i="43"/>
  <c r="AD29" i="43"/>
  <c r="AD30" i="43"/>
  <c r="AD31" i="43"/>
  <c r="AD32" i="43"/>
  <c r="AD33" i="43"/>
  <c r="AD34" i="43"/>
  <c r="AD35" i="43"/>
  <c r="AD36" i="43"/>
  <c r="AD37" i="43"/>
  <c r="AD38" i="43"/>
  <c r="AD39" i="43"/>
  <c r="AD40" i="43"/>
  <c r="AD41" i="43"/>
  <c r="AD42" i="43"/>
  <c r="AA42" i="43" s="1"/>
  <c r="AD43" i="43"/>
  <c r="AD44" i="43"/>
  <c r="AA44" i="43" s="1"/>
  <c r="AD46" i="43"/>
  <c r="AD47" i="43"/>
  <c r="AD48" i="43"/>
  <c r="AD49" i="43"/>
  <c r="AD50" i="43"/>
  <c r="AA50" i="43" s="1"/>
  <c r="AD51" i="43"/>
  <c r="AA51" i="43" s="1"/>
  <c r="AD52" i="43"/>
  <c r="AD53" i="43"/>
  <c r="AD54" i="43"/>
  <c r="AD55" i="43"/>
  <c r="AD56" i="43"/>
  <c r="AD57" i="43"/>
  <c r="AD58" i="43"/>
  <c r="AA58" i="43" s="1"/>
  <c r="AD59" i="43"/>
  <c r="AA59" i="43" s="1"/>
  <c r="AD60" i="43"/>
  <c r="AD61" i="43"/>
  <c r="AD62" i="43"/>
  <c r="AD4" i="43"/>
  <c r="AD3" i="43"/>
  <c r="AB5" i="43"/>
  <c r="AB6" i="43"/>
  <c r="AB7" i="43"/>
  <c r="AB8" i="43"/>
  <c r="AB10" i="43"/>
  <c r="AB11" i="43"/>
  <c r="AB12" i="43"/>
  <c r="AB13" i="43"/>
  <c r="AB14" i="43"/>
  <c r="AB15" i="43"/>
  <c r="AB16" i="43"/>
  <c r="AB17" i="43"/>
  <c r="AB18" i="43"/>
  <c r="AB19" i="43"/>
  <c r="AB20" i="43"/>
  <c r="AB21" i="43"/>
  <c r="AB22" i="43"/>
  <c r="AB23" i="43"/>
  <c r="AB24" i="43"/>
  <c r="AB25" i="43"/>
  <c r="AB26" i="43"/>
  <c r="AB27" i="43"/>
  <c r="AB28" i="43"/>
  <c r="AB29" i="43"/>
  <c r="AB30" i="43"/>
  <c r="AB31" i="43"/>
  <c r="AA31" i="43" s="1"/>
  <c r="AB32" i="43"/>
  <c r="AB33" i="43"/>
  <c r="AB34" i="43"/>
  <c r="AB35" i="43"/>
  <c r="AB36" i="43"/>
  <c r="AB37" i="43"/>
  <c r="AB38" i="43"/>
  <c r="AB39" i="43"/>
  <c r="AB40" i="43"/>
  <c r="AB41" i="43"/>
  <c r="AB42" i="43"/>
  <c r="AB43" i="43"/>
  <c r="AB44" i="43"/>
  <c r="AB46" i="43"/>
  <c r="AB47" i="43"/>
  <c r="AB48" i="43"/>
  <c r="AB49" i="43"/>
  <c r="AB50" i="43"/>
  <c r="AB51" i="43"/>
  <c r="AB52" i="43"/>
  <c r="AB53" i="43"/>
  <c r="AB54" i="43"/>
  <c r="AB55" i="43"/>
  <c r="AB56" i="43"/>
  <c r="AB57" i="43"/>
  <c r="AA57" i="43" s="1"/>
  <c r="AB58" i="43"/>
  <c r="AB59" i="43"/>
  <c r="AB60" i="43"/>
  <c r="AB61" i="43"/>
  <c r="AB62" i="43"/>
  <c r="AC5" i="43"/>
  <c r="AC6" i="43"/>
  <c r="AC7" i="43"/>
  <c r="AC8" i="43"/>
  <c r="AC10" i="43"/>
  <c r="AC11" i="43"/>
  <c r="AC12" i="43"/>
  <c r="AC13" i="43"/>
  <c r="AC14" i="43"/>
  <c r="AC15" i="43"/>
  <c r="AC16" i="43"/>
  <c r="AC17" i="43"/>
  <c r="AC18" i="43"/>
  <c r="AC19" i="43"/>
  <c r="AC20" i="43"/>
  <c r="AC21" i="43"/>
  <c r="AC22" i="43"/>
  <c r="AC23" i="43"/>
  <c r="AC24" i="43"/>
  <c r="AC25" i="43"/>
  <c r="AC26" i="43"/>
  <c r="AC27" i="43"/>
  <c r="AC28" i="43"/>
  <c r="AC29" i="43"/>
  <c r="AC30" i="43"/>
  <c r="AC31" i="43"/>
  <c r="AC32" i="43"/>
  <c r="AC33" i="43"/>
  <c r="AC34" i="43"/>
  <c r="AC35" i="43"/>
  <c r="AC36" i="43"/>
  <c r="AC37" i="43"/>
  <c r="AC38" i="43"/>
  <c r="AC39" i="43"/>
  <c r="AC40" i="43"/>
  <c r="AC41" i="43"/>
  <c r="AC42" i="43"/>
  <c r="AC43" i="43"/>
  <c r="AC44" i="43"/>
  <c r="AC46" i="43"/>
  <c r="AC47" i="43"/>
  <c r="AC48" i="43"/>
  <c r="AC49" i="43"/>
  <c r="AC50" i="43"/>
  <c r="AC51" i="43"/>
  <c r="AC52" i="43"/>
  <c r="AC53" i="43"/>
  <c r="AC54" i="43"/>
  <c r="AC55" i="43"/>
  <c r="AC56" i="43"/>
  <c r="AC57" i="43"/>
  <c r="AC58" i="43"/>
  <c r="AC59" i="43"/>
  <c r="AC60" i="43"/>
  <c r="AC61" i="43"/>
  <c r="AC62" i="43"/>
  <c r="AA11" i="43"/>
  <c r="AA15" i="43"/>
  <c r="AA19" i="43"/>
  <c r="AA20" i="43"/>
  <c r="AA43" i="43"/>
  <c r="AA47" i="43"/>
  <c r="AA54" i="43"/>
  <c r="G59" i="42"/>
  <c r="G62" i="42"/>
  <c r="G63" i="42"/>
  <c r="G64" i="42"/>
  <c r="G65" i="42"/>
  <c r="G66" i="42"/>
  <c r="G67" i="42"/>
  <c r="G58" i="42"/>
  <c r="G57" i="42"/>
  <c r="G52" i="42"/>
  <c r="G53" i="42"/>
  <c r="G51" i="42"/>
  <c r="G50" i="42"/>
  <c r="G6" i="42"/>
  <c r="G7" i="42"/>
  <c r="G8" i="42"/>
  <c r="G9" i="42"/>
  <c r="G10" i="42"/>
  <c r="G11" i="42"/>
  <c r="G12" i="42"/>
  <c r="G13" i="42"/>
  <c r="G14" i="42"/>
  <c r="G15" i="42"/>
  <c r="G16" i="42"/>
  <c r="G17" i="42"/>
  <c r="G18" i="42"/>
  <c r="G19" i="42"/>
  <c r="G20" i="42"/>
  <c r="G21" i="42"/>
  <c r="G22" i="42"/>
  <c r="G23" i="42"/>
  <c r="G24" i="42"/>
  <c r="G25" i="42"/>
  <c r="G26" i="42"/>
  <c r="G27" i="42"/>
  <c r="G28" i="42"/>
  <c r="G29" i="42"/>
  <c r="G30" i="42"/>
  <c r="G31" i="42"/>
  <c r="G32" i="42"/>
  <c r="G33" i="42"/>
  <c r="G34" i="42"/>
  <c r="G35" i="42"/>
  <c r="G36" i="42"/>
  <c r="G37" i="42"/>
  <c r="G38" i="42"/>
  <c r="G39" i="42"/>
  <c r="G40" i="42"/>
  <c r="G41" i="42"/>
  <c r="G42" i="42"/>
  <c r="G43" i="42"/>
  <c r="G44" i="42"/>
  <c r="G45" i="42"/>
  <c r="G46" i="42"/>
  <c r="G3" i="42"/>
  <c r="G5" i="42"/>
  <c r="G4" i="42"/>
  <c r="O49" i="2"/>
  <c r="N49" i="2"/>
  <c r="I28" i="29"/>
  <c r="AC4" i="43"/>
  <c r="AC3" i="43"/>
  <c r="AB3" i="43"/>
  <c r="AB4" i="43"/>
  <c r="V8" i="29"/>
  <c r="V9" i="29"/>
  <c r="V10" i="29"/>
  <c r="V11" i="29"/>
  <c r="V7" i="29"/>
  <c r="V6" i="29"/>
  <c r="V5" i="29"/>
  <c r="V4" i="29"/>
  <c r="J253" i="1"/>
  <c r="I18" i="29"/>
  <c r="I19" i="29"/>
  <c r="I20" i="29"/>
  <c r="I21" i="29"/>
  <c r="I22" i="29"/>
  <c r="I23" i="29"/>
  <c r="I24" i="29"/>
  <c r="I17" i="29"/>
  <c r="I16" i="29"/>
  <c r="Z3" i="45" l="1"/>
  <c r="Z4" i="45"/>
  <c r="AA45" i="43"/>
  <c r="AA46" i="43"/>
  <c r="AA32" i="43"/>
  <c r="AA49" i="43"/>
  <c r="AA40" i="43"/>
  <c r="AA24" i="43"/>
  <c r="AA16" i="43"/>
  <c r="AA7" i="43"/>
  <c r="AA48" i="43"/>
  <c r="AA39" i="43"/>
  <c r="AA23" i="43"/>
  <c r="AA6" i="43"/>
  <c r="AA38" i="43"/>
  <c r="AA56" i="43"/>
  <c r="AA53" i="43"/>
  <c r="AA28" i="43"/>
  <c r="AA12" i="43"/>
  <c r="AA52" i="43"/>
  <c r="AA35" i="43"/>
  <c r="AA27" i="43"/>
  <c r="AA4" i="43"/>
  <c r="AA33" i="43"/>
  <c r="AA36" i="43"/>
  <c r="AA41" i="43"/>
  <c r="AA34" i="43"/>
  <c r="AA26" i="43"/>
  <c r="AA18" i="43"/>
  <c r="AA10" i="43"/>
  <c r="AA25" i="43"/>
  <c r="AA17" i="43"/>
  <c r="AA8" i="43"/>
  <c r="AA55" i="43"/>
  <c r="AA30" i="43"/>
  <c r="AA22" i="43"/>
  <c r="AA14" i="43"/>
  <c r="AA5" i="43"/>
  <c r="AA62" i="43"/>
  <c r="AA21" i="43"/>
  <c r="AA13" i="43"/>
  <c r="AA60" i="43"/>
  <c r="AA61" i="43"/>
  <c r="AA37" i="43"/>
  <c r="AA29" i="43"/>
  <c r="AA3" i="43"/>
  <c r="V16" i="29"/>
  <c r="L312" i="4" l="1"/>
  <c r="I12" i="29"/>
  <c r="AH53" i="38" l="1"/>
  <c r="AI53" i="38"/>
  <c r="AJ53" i="38"/>
  <c r="AI17" i="38"/>
  <c r="AH5" i="38"/>
  <c r="AI5" i="38"/>
  <c r="AJ5" i="38"/>
  <c r="AH6" i="38"/>
  <c r="AI6" i="38"/>
  <c r="AJ6" i="38"/>
  <c r="AH7" i="38"/>
  <c r="AI7" i="38"/>
  <c r="AJ7" i="38"/>
  <c r="AH8" i="38"/>
  <c r="AI8" i="38"/>
  <c r="AJ8" i="38"/>
  <c r="AH9" i="38"/>
  <c r="AI9" i="38"/>
  <c r="AJ9" i="38"/>
  <c r="AH10" i="38"/>
  <c r="AI10" i="38"/>
  <c r="AJ10" i="38"/>
  <c r="AH11" i="38"/>
  <c r="AI11" i="38"/>
  <c r="AJ11" i="38"/>
  <c r="AH12" i="38"/>
  <c r="AI12" i="38"/>
  <c r="AJ12" i="38"/>
  <c r="AH13" i="38"/>
  <c r="AI13" i="38"/>
  <c r="AJ13" i="38"/>
  <c r="AH14" i="38"/>
  <c r="AI14" i="38"/>
  <c r="AJ14" i="38"/>
  <c r="AH15" i="38"/>
  <c r="AI15" i="38"/>
  <c r="AJ15" i="38"/>
  <c r="AH16" i="38"/>
  <c r="AI16" i="38"/>
  <c r="AJ16" i="38"/>
  <c r="AH17" i="38"/>
  <c r="AJ17" i="38"/>
  <c r="AH18" i="38"/>
  <c r="AI18" i="38"/>
  <c r="AJ18" i="38"/>
  <c r="AH19" i="38"/>
  <c r="AI19" i="38"/>
  <c r="AJ19" i="38"/>
  <c r="AH20" i="38"/>
  <c r="AI20" i="38"/>
  <c r="AJ20" i="38"/>
  <c r="AH21" i="38"/>
  <c r="AI21" i="38"/>
  <c r="AJ21" i="38"/>
  <c r="AH22" i="38"/>
  <c r="AI22" i="38"/>
  <c r="AJ22" i="38"/>
  <c r="AH23" i="38"/>
  <c r="AI23" i="38"/>
  <c r="AJ23" i="38"/>
  <c r="AH24" i="38"/>
  <c r="AI24" i="38"/>
  <c r="AJ24" i="38"/>
  <c r="AH25" i="38"/>
  <c r="AI25" i="38"/>
  <c r="AJ25" i="38"/>
  <c r="AH26" i="38"/>
  <c r="AI26" i="38"/>
  <c r="AJ26" i="38"/>
  <c r="AH27" i="38"/>
  <c r="AI27" i="38"/>
  <c r="AJ27" i="38"/>
  <c r="AH28" i="38"/>
  <c r="AI28" i="38"/>
  <c r="AJ28" i="38"/>
  <c r="AH29" i="38"/>
  <c r="AI29" i="38"/>
  <c r="AJ29" i="38"/>
  <c r="AH30" i="38"/>
  <c r="AI30" i="38"/>
  <c r="AJ30" i="38"/>
  <c r="AH31" i="38"/>
  <c r="AI31" i="38"/>
  <c r="AJ31" i="38"/>
  <c r="AH32" i="38"/>
  <c r="AI32" i="38"/>
  <c r="AJ32" i="38"/>
  <c r="AH33" i="38"/>
  <c r="AI33" i="38"/>
  <c r="AJ33" i="38"/>
  <c r="AH34" i="38"/>
  <c r="AI34" i="38"/>
  <c r="AJ34" i="38"/>
  <c r="AH35" i="38"/>
  <c r="AI35" i="38"/>
  <c r="AJ35" i="38"/>
  <c r="AH36" i="38"/>
  <c r="AI36" i="38"/>
  <c r="AJ36" i="38"/>
  <c r="AH37" i="38"/>
  <c r="AI37" i="38"/>
  <c r="AJ37" i="38"/>
  <c r="AH38" i="38"/>
  <c r="AI38" i="38"/>
  <c r="AJ38" i="38"/>
  <c r="AH39" i="38"/>
  <c r="AI39" i="38"/>
  <c r="AJ39" i="38"/>
  <c r="AH40" i="38"/>
  <c r="AI40" i="38"/>
  <c r="AJ40" i="38"/>
  <c r="AH41" i="38"/>
  <c r="AI41" i="38"/>
  <c r="AJ41" i="38"/>
  <c r="AH42" i="38"/>
  <c r="AI42" i="38"/>
  <c r="AJ42" i="38"/>
  <c r="AH43" i="38"/>
  <c r="AI43" i="38"/>
  <c r="AJ43" i="38"/>
  <c r="AH44" i="38"/>
  <c r="AI44" i="38"/>
  <c r="AJ44" i="38"/>
  <c r="AH45" i="38"/>
  <c r="AI45" i="38"/>
  <c r="AJ45" i="38"/>
  <c r="AH46" i="38"/>
  <c r="AI46" i="38"/>
  <c r="AJ46" i="38"/>
  <c r="AH47" i="38"/>
  <c r="AI47" i="38"/>
  <c r="AJ47" i="38"/>
  <c r="AH48" i="38"/>
  <c r="AI48" i="38"/>
  <c r="AJ48" i="38"/>
  <c r="AH49" i="38"/>
  <c r="AI49" i="38"/>
  <c r="AJ49" i="38"/>
  <c r="AH50" i="38"/>
  <c r="AI50" i="38"/>
  <c r="AJ50" i="38"/>
  <c r="AH51" i="38"/>
  <c r="AI51" i="38"/>
  <c r="AJ51" i="38"/>
  <c r="AH52" i="38"/>
  <c r="AI52" i="38"/>
  <c r="AJ52" i="38"/>
  <c r="AH54" i="38"/>
  <c r="AI54" i="38"/>
  <c r="AJ54" i="38"/>
  <c r="AH55" i="38"/>
  <c r="AI55" i="38"/>
  <c r="AJ55" i="38"/>
  <c r="AH56" i="38"/>
  <c r="AI56" i="38"/>
  <c r="AJ56" i="38"/>
  <c r="AH57" i="38"/>
  <c r="AI57" i="38"/>
  <c r="AJ57" i="38"/>
  <c r="AH58" i="38"/>
  <c r="AI58" i="38"/>
  <c r="AJ58" i="38"/>
  <c r="AH59" i="38"/>
  <c r="AI59" i="38"/>
  <c r="AJ59" i="38"/>
  <c r="AH60" i="38"/>
  <c r="AI60" i="38"/>
  <c r="AJ60" i="38"/>
  <c r="AH61" i="38"/>
  <c r="AI61" i="38"/>
  <c r="AJ61" i="38"/>
  <c r="AH62" i="38"/>
  <c r="AI62" i="38"/>
  <c r="AJ62" i="38"/>
  <c r="AI4" i="38"/>
  <c r="AI3" i="38"/>
  <c r="AH4" i="38"/>
  <c r="AH3" i="38"/>
  <c r="F38" i="40" a="1"/>
  <c r="F38" i="40" s="1"/>
  <c r="F55" i="40" a="1"/>
  <c r="F55" i="40" s="1"/>
  <c r="L308" i="4" l="1"/>
  <c r="L309" i="4"/>
  <c r="L310" i="4"/>
  <c r="L313" i="4"/>
  <c r="L314" i="4"/>
  <c r="L316" i="4"/>
  <c r="L319" i="4"/>
  <c r="L318" i="4"/>
  <c r="L323" i="4"/>
  <c r="L326" i="4"/>
  <c r="L320" i="4"/>
  <c r="L321" i="4"/>
  <c r="L311" i="4"/>
  <c r="L322" i="4"/>
  <c r="L315" i="4"/>
  <c r="L328" i="4"/>
  <c r="L329" i="4"/>
  <c r="L332" i="4"/>
  <c r="F60" i="40"/>
  <c r="F63" i="40"/>
  <c r="AJ4" i="38"/>
  <c r="F52" i="40"/>
  <c r="D49" i="2"/>
  <c r="E49" i="2"/>
  <c r="F49" i="2"/>
  <c r="M49" i="2"/>
  <c r="L49" i="2"/>
  <c r="J49" i="2"/>
  <c r="I49" i="2"/>
  <c r="H49" i="2"/>
  <c r="G49" i="2"/>
  <c r="C49" i="2"/>
  <c r="I11" i="29"/>
  <c r="F5" i="40"/>
  <c r="F6" i="40"/>
  <c r="F7" i="40"/>
  <c r="F8" i="40"/>
  <c r="F9" i="40"/>
  <c r="F10" i="40"/>
  <c r="F11" i="40"/>
  <c r="F12" i="40"/>
  <c r="F13" i="40"/>
  <c r="F14" i="40"/>
  <c r="F15" i="40"/>
  <c r="F16" i="40"/>
  <c r="F17" i="40"/>
  <c r="F18" i="40"/>
  <c r="F19" i="40"/>
  <c r="F20" i="40"/>
  <c r="F21" i="40"/>
  <c r="F22" i="40"/>
  <c r="F23" i="40"/>
  <c r="F24" i="40"/>
  <c r="F25" i="40"/>
  <c r="F26" i="40"/>
  <c r="F27" i="40"/>
  <c r="F28" i="40"/>
  <c r="F29" i="40"/>
  <c r="F30" i="40"/>
  <c r="F31" i="40"/>
  <c r="F32" i="40"/>
  <c r="F33" i="40"/>
  <c r="F34" i="40"/>
  <c r="F35" i="40"/>
  <c r="F36" i="40"/>
  <c r="F37" i="40"/>
  <c r="F39" i="40"/>
  <c r="F40" i="40"/>
  <c r="F41" i="40"/>
  <c r="F42" i="40"/>
  <c r="F43" i="40"/>
  <c r="F44" i="40"/>
  <c r="F45" i="40"/>
  <c r="F46" i="40"/>
  <c r="F47" i="40"/>
  <c r="F51" i="40"/>
  <c r="F53" i="40"/>
  <c r="F56" i="40"/>
  <c r="F59" i="40"/>
  <c r="F61" i="40"/>
  <c r="F62" i="40"/>
  <c r="F64" i="40"/>
  <c r="F65" i="40"/>
  <c r="F4" i="40"/>
  <c r="F3" i="40"/>
  <c r="AJ3" i="38"/>
  <c r="AF8" i="36"/>
  <c r="AG8" i="36"/>
  <c r="AH8" i="36"/>
  <c r="K17" i="37"/>
  <c r="F16" i="37"/>
  <c r="F17" i="37"/>
  <c r="F49" i="37"/>
  <c r="AF11" i="36"/>
  <c r="AG11" i="36"/>
  <c r="AH11" i="36"/>
  <c r="AF12" i="36"/>
  <c r="AG12" i="36"/>
  <c r="AH12" i="36"/>
  <c r="F57" i="37"/>
  <c r="AF30" i="36"/>
  <c r="AG30" i="36"/>
  <c r="AH30" i="36"/>
  <c r="F56" i="37"/>
  <c r="AF25" i="36"/>
  <c r="AG25" i="36"/>
  <c r="AH25" i="36"/>
  <c r="K14" i="37"/>
  <c r="K15" i="37"/>
  <c r="K16" i="37"/>
  <c r="K18" i="37"/>
  <c r="K19" i="37"/>
  <c r="K20" i="37"/>
  <c r="K21" i="37"/>
  <c r="K22" i="37"/>
  <c r="K23" i="37"/>
  <c r="K24" i="37"/>
  <c r="K25" i="37"/>
  <c r="K26" i="37"/>
  <c r="K27" i="37"/>
  <c r="K28" i="37"/>
  <c r="K29" i="37"/>
  <c r="K30" i="37"/>
  <c r="K31" i="37"/>
  <c r="K32" i="37"/>
  <c r="K33" i="37"/>
  <c r="K34" i="37"/>
  <c r="K35" i="37"/>
  <c r="K36" i="37"/>
  <c r="K37" i="37"/>
  <c r="K38" i="37"/>
  <c r="K39" i="37"/>
  <c r="K40" i="37"/>
  <c r="K41" i="37"/>
  <c r="K42" i="37"/>
  <c r="K43" i="37"/>
  <c r="K44" i="37"/>
  <c r="K3" i="37"/>
  <c r="K4" i="37"/>
  <c r="K5" i="37"/>
  <c r="K6" i="37"/>
  <c r="K7" i="37"/>
  <c r="K8" i="37"/>
  <c r="K9" i="37"/>
  <c r="K10" i="37"/>
  <c r="K11" i="37"/>
  <c r="K12" i="37"/>
  <c r="K13" i="37"/>
  <c r="F11" i="37"/>
  <c r="AF37" i="36"/>
  <c r="AG37" i="36"/>
  <c r="AH37" i="36"/>
  <c r="F35" i="37"/>
  <c r="AF18" i="36"/>
  <c r="AG18" i="36"/>
  <c r="AH18" i="36"/>
  <c r="AF19" i="36"/>
  <c r="AG19" i="36"/>
  <c r="AH19" i="36"/>
  <c r="AF20" i="36"/>
  <c r="AG20" i="36"/>
  <c r="AH20" i="36"/>
  <c r="AF21" i="36"/>
  <c r="AG21" i="36"/>
  <c r="AH21" i="36"/>
  <c r="AF22" i="36"/>
  <c r="AG22" i="36"/>
  <c r="AH22" i="36"/>
  <c r="AF23" i="36"/>
  <c r="AG23" i="36"/>
  <c r="AH23" i="36"/>
  <c r="AF24" i="36"/>
  <c r="AG24" i="36"/>
  <c r="AH24" i="36"/>
  <c r="AF26" i="36"/>
  <c r="AG26" i="36"/>
  <c r="AH26" i="36"/>
  <c r="AF27" i="36"/>
  <c r="AG27" i="36"/>
  <c r="AH27" i="36"/>
  <c r="AF28" i="36"/>
  <c r="AG28" i="36"/>
  <c r="AH28" i="36"/>
  <c r="AF29" i="36"/>
  <c r="AG29" i="36"/>
  <c r="AH29" i="36"/>
  <c r="AF31" i="36"/>
  <c r="AG31" i="36"/>
  <c r="AH31" i="36"/>
  <c r="AF32" i="36"/>
  <c r="AG32" i="36"/>
  <c r="AH32" i="36"/>
  <c r="AF33" i="36"/>
  <c r="AG33" i="36"/>
  <c r="AH33" i="36"/>
  <c r="AF34" i="36"/>
  <c r="AG34" i="36"/>
  <c r="AH34" i="36"/>
  <c r="AF35" i="36"/>
  <c r="AG35" i="36"/>
  <c r="AH35" i="36"/>
  <c r="AF36" i="36"/>
  <c r="AG36" i="36"/>
  <c r="AH36" i="36"/>
  <c r="AF38" i="36"/>
  <c r="AG38" i="36"/>
  <c r="AH38" i="36"/>
  <c r="AF39" i="36"/>
  <c r="AG39" i="36"/>
  <c r="AH39" i="36"/>
  <c r="AF40" i="36"/>
  <c r="AG40" i="36"/>
  <c r="AH40" i="36"/>
  <c r="AF41" i="36"/>
  <c r="AG41" i="36"/>
  <c r="AH41" i="36"/>
  <c r="AF42" i="36"/>
  <c r="AG42" i="36"/>
  <c r="AH42" i="36"/>
  <c r="AF43" i="36"/>
  <c r="AG43" i="36"/>
  <c r="AH43" i="36"/>
  <c r="AF44" i="36"/>
  <c r="AG44" i="36"/>
  <c r="AH44" i="36"/>
  <c r="AF45" i="36"/>
  <c r="AG45" i="36"/>
  <c r="AH45" i="36"/>
  <c r="AF46" i="36"/>
  <c r="AG46" i="36"/>
  <c r="AH46" i="36"/>
  <c r="AF47" i="36"/>
  <c r="AG47" i="36"/>
  <c r="AH47" i="36"/>
  <c r="AF48" i="36"/>
  <c r="AG48" i="36"/>
  <c r="AH48" i="36"/>
  <c r="AF49" i="36"/>
  <c r="AG49" i="36"/>
  <c r="AH49" i="36"/>
  <c r="AF50" i="36"/>
  <c r="AG50" i="36"/>
  <c r="AH50" i="36"/>
  <c r="AF51" i="36"/>
  <c r="AG51" i="36"/>
  <c r="AH51" i="36"/>
  <c r="AF52" i="36"/>
  <c r="AG52" i="36"/>
  <c r="AH52" i="36"/>
  <c r="AF53" i="36"/>
  <c r="AG53" i="36"/>
  <c r="AH53" i="36"/>
  <c r="AF54" i="36"/>
  <c r="AG54" i="36"/>
  <c r="AH54" i="36"/>
  <c r="F54" i="37"/>
  <c r="F19" i="37"/>
  <c r="F20" i="37"/>
  <c r="F58" i="37"/>
  <c r="I9" i="29"/>
  <c r="I10" i="29"/>
  <c r="F51" i="37"/>
  <c r="F52" i="37"/>
  <c r="F53" i="37"/>
  <c r="F55" i="37"/>
  <c r="F59" i="37"/>
  <c r="F50" i="37"/>
  <c r="F4" i="37"/>
  <c r="F5" i="37"/>
  <c r="F6" i="37"/>
  <c r="F7" i="37"/>
  <c r="F8" i="37"/>
  <c r="F9" i="37"/>
  <c r="F10" i="37"/>
  <c r="F12" i="37"/>
  <c r="F13" i="37"/>
  <c r="F14" i="37"/>
  <c r="F15" i="37"/>
  <c r="F18" i="37"/>
  <c r="F21" i="37"/>
  <c r="F22" i="37"/>
  <c r="F23" i="37"/>
  <c r="F24" i="37"/>
  <c r="F25" i="37"/>
  <c r="F26" i="37"/>
  <c r="F27" i="37"/>
  <c r="F28" i="37"/>
  <c r="F29" i="37"/>
  <c r="F30" i="37"/>
  <c r="F31" i="37"/>
  <c r="F32" i="37"/>
  <c r="F33" i="37"/>
  <c r="F34" i="37"/>
  <c r="F36" i="37"/>
  <c r="F37" i="37"/>
  <c r="F38" i="37"/>
  <c r="F39" i="37"/>
  <c r="F40" i="37"/>
  <c r="F41" i="37"/>
  <c r="F42" i="37"/>
  <c r="F43" i="37"/>
  <c r="F44" i="37"/>
  <c r="F3" i="37"/>
  <c r="AH17" i="36"/>
  <c r="AG17" i="36"/>
  <c r="AF17" i="36"/>
  <c r="AH16" i="36"/>
  <c r="AG16" i="36"/>
  <c r="AF16" i="36"/>
  <c r="AH15" i="36"/>
  <c r="AG15" i="36"/>
  <c r="AF15" i="36"/>
  <c r="AH14" i="36"/>
  <c r="AG14" i="36"/>
  <c r="AF14" i="36"/>
  <c r="AH13" i="36"/>
  <c r="AG13" i="36"/>
  <c r="AF13" i="36"/>
  <c r="AH10" i="36"/>
  <c r="AG10" i="36"/>
  <c r="AF10" i="36"/>
  <c r="AH9" i="36"/>
  <c r="AG9" i="36"/>
  <c r="AF9" i="36"/>
  <c r="AH7" i="36"/>
  <c r="AG7" i="36"/>
  <c r="AF7" i="36"/>
  <c r="AH6" i="36"/>
  <c r="AG6" i="36"/>
  <c r="AF6" i="36"/>
  <c r="AH5" i="36"/>
  <c r="AG5" i="36"/>
  <c r="AF5" i="36"/>
  <c r="AH4" i="36"/>
  <c r="AG4" i="36"/>
  <c r="AF4" i="36"/>
  <c r="AH3" i="36"/>
  <c r="AG3" i="36"/>
  <c r="AF3" i="36"/>
  <c r="F46" i="35"/>
  <c r="F47" i="35"/>
  <c r="F48" i="35"/>
  <c r="F49" i="35"/>
  <c r="F50" i="35"/>
  <c r="F51" i="35"/>
  <c r="F45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3" i="35"/>
  <c r="AF3" i="34"/>
  <c r="AE4" i="34"/>
  <c r="AF4" i="34"/>
  <c r="AG4" i="34"/>
  <c r="AE5" i="34"/>
  <c r="AF5" i="34"/>
  <c r="AG5" i="34"/>
  <c r="AE6" i="34"/>
  <c r="AF6" i="34"/>
  <c r="AG6" i="34"/>
  <c r="AE7" i="34"/>
  <c r="AF7" i="34"/>
  <c r="AG7" i="34"/>
  <c r="AE8" i="34"/>
  <c r="AF8" i="34"/>
  <c r="AG8" i="34"/>
  <c r="AE9" i="34"/>
  <c r="AF9" i="34"/>
  <c r="AG9" i="34"/>
  <c r="AE10" i="34"/>
  <c r="AF10" i="34"/>
  <c r="AG10" i="34"/>
  <c r="AE11" i="34"/>
  <c r="AF11" i="34"/>
  <c r="AG11" i="34"/>
  <c r="AE12" i="34"/>
  <c r="AF12" i="34"/>
  <c r="AG12" i="34"/>
  <c r="AE13" i="34"/>
  <c r="AF13" i="34"/>
  <c r="AG13" i="34"/>
  <c r="AE14" i="34"/>
  <c r="AF14" i="34"/>
  <c r="AG14" i="34"/>
  <c r="AE15" i="34"/>
  <c r="AF15" i="34"/>
  <c r="AG15" i="34"/>
  <c r="AE16" i="34"/>
  <c r="AF16" i="34"/>
  <c r="AG16" i="34"/>
  <c r="AE17" i="34"/>
  <c r="AF17" i="34"/>
  <c r="AG17" i="34"/>
  <c r="AE18" i="34"/>
  <c r="AF18" i="34"/>
  <c r="AG18" i="34"/>
  <c r="AE19" i="34"/>
  <c r="AF19" i="34"/>
  <c r="AG19" i="34"/>
  <c r="AE20" i="34"/>
  <c r="AF20" i="34"/>
  <c r="AG20" i="34"/>
  <c r="AE21" i="34"/>
  <c r="AF21" i="34"/>
  <c r="AG21" i="34"/>
  <c r="AE22" i="34"/>
  <c r="AF22" i="34"/>
  <c r="AG22" i="34"/>
  <c r="AE23" i="34"/>
  <c r="AF23" i="34"/>
  <c r="AG23" i="34"/>
  <c r="AE24" i="34"/>
  <c r="AF24" i="34"/>
  <c r="AG24" i="34"/>
  <c r="AE25" i="34"/>
  <c r="AF25" i="34"/>
  <c r="AG25" i="34"/>
  <c r="AE26" i="34"/>
  <c r="AF26" i="34"/>
  <c r="AG26" i="34"/>
  <c r="AE27" i="34"/>
  <c r="AF27" i="34"/>
  <c r="AG27" i="34"/>
  <c r="AE28" i="34"/>
  <c r="AF28" i="34"/>
  <c r="AG28" i="34"/>
  <c r="AE29" i="34"/>
  <c r="AF29" i="34"/>
  <c r="AG29" i="34"/>
  <c r="AE30" i="34"/>
  <c r="AF30" i="34"/>
  <c r="AG30" i="34"/>
  <c r="AE31" i="34"/>
  <c r="AF31" i="34"/>
  <c r="AG31" i="34"/>
  <c r="AE32" i="34"/>
  <c r="AF32" i="34"/>
  <c r="AG32" i="34"/>
  <c r="AE33" i="34"/>
  <c r="AF33" i="34"/>
  <c r="AG33" i="34"/>
  <c r="AE34" i="34"/>
  <c r="AF34" i="34"/>
  <c r="AG34" i="34"/>
  <c r="AE35" i="34"/>
  <c r="AF35" i="34"/>
  <c r="AG35" i="34"/>
  <c r="AE36" i="34"/>
  <c r="AF36" i="34"/>
  <c r="AG36" i="34"/>
  <c r="AE37" i="34"/>
  <c r="AF37" i="34"/>
  <c r="AG37" i="34"/>
  <c r="AE38" i="34"/>
  <c r="AF38" i="34"/>
  <c r="AG38" i="34"/>
  <c r="AE39" i="34"/>
  <c r="AF39" i="34"/>
  <c r="AG39" i="34"/>
  <c r="AE40" i="34"/>
  <c r="AF40" i="34"/>
  <c r="AG40" i="34"/>
  <c r="AE41" i="34"/>
  <c r="AF41" i="34"/>
  <c r="AG41" i="34"/>
  <c r="AE42" i="34"/>
  <c r="AF42" i="34"/>
  <c r="AG42" i="34"/>
  <c r="AE43" i="34"/>
  <c r="AF43" i="34"/>
  <c r="AG43" i="34"/>
  <c r="AE44" i="34"/>
  <c r="AF44" i="34"/>
  <c r="AG44" i="34"/>
  <c r="AE45" i="34"/>
  <c r="AF45" i="34"/>
  <c r="AG45" i="34"/>
  <c r="AE46" i="34"/>
  <c r="AF46" i="34"/>
  <c r="AG46" i="34"/>
  <c r="AE47" i="34"/>
  <c r="AF47" i="34"/>
  <c r="AG47" i="34"/>
  <c r="AE48" i="34"/>
  <c r="AF48" i="34"/>
  <c r="AG48" i="34"/>
  <c r="AE49" i="34"/>
  <c r="AF49" i="34"/>
  <c r="AG49" i="34"/>
  <c r="AG3" i="34"/>
  <c r="AE3" i="34"/>
  <c r="AH25" i="32"/>
  <c r="AH4" i="32"/>
  <c r="AI4" i="32"/>
  <c r="AJ4" i="32"/>
  <c r="AH5" i="32"/>
  <c r="AI5" i="32"/>
  <c r="AJ5" i="32"/>
  <c r="AH6" i="32"/>
  <c r="AI6" i="32"/>
  <c r="AJ6" i="32"/>
  <c r="AH7" i="32"/>
  <c r="AI7" i="32"/>
  <c r="AJ7" i="32"/>
  <c r="AH8" i="32"/>
  <c r="AI8" i="32"/>
  <c r="AJ8" i="32"/>
  <c r="AH9" i="32"/>
  <c r="AI9" i="32"/>
  <c r="AJ9" i="32"/>
  <c r="AH10" i="32"/>
  <c r="AI10" i="32"/>
  <c r="AJ10" i="32"/>
  <c r="AH11" i="32"/>
  <c r="AI11" i="32"/>
  <c r="AJ11" i="32"/>
  <c r="AH12" i="32"/>
  <c r="AI12" i="32"/>
  <c r="AJ12" i="32"/>
  <c r="AH13" i="32"/>
  <c r="AI13" i="32"/>
  <c r="AJ13" i="32"/>
  <c r="AH14" i="32"/>
  <c r="AI14" i="32"/>
  <c r="AJ14" i="32"/>
  <c r="AH15" i="32"/>
  <c r="AI15" i="32"/>
  <c r="AJ15" i="32"/>
  <c r="AH16" i="32"/>
  <c r="AI16" i="32"/>
  <c r="AJ16" i="32"/>
  <c r="AH17" i="32"/>
  <c r="AI17" i="32"/>
  <c r="AJ17" i="32"/>
  <c r="AH18" i="32"/>
  <c r="AI18" i="32"/>
  <c r="AJ18" i="32"/>
  <c r="AH19" i="32"/>
  <c r="AI19" i="32"/>
  <c r="AJ19" i="32"/>
  <c r="AH20" i="32"/>
  <c r="AI20" i="32"/>
  <c r="AJ20" i="32"/>
  <c r="AH21" i="32"/>
  <c r="AI21" i="32"/>
  <c r="AJ21" i="32"/>
  <c r="AH22" i="32"/>
  <c r="AI22" i="32"/>
  <c r="AJ22" i="32"/>
  <c r="AH23" i="32"/>
  <c r="AI23" i="32"/>
  <c r="AJ23" i="32"/>
  <c r="AH24" i="32"/>
  <c r="AI24" i="32"/>
  <c r="AJ24" i="32"/>
  <c r="AI25" i="32"/>
  <c r="AJ25" i="32"/>
  <c r="AH26" i="32"/>
  <c r="AI26" i="32"/>
  <c r="AJ26" i="32"/>
  <c r="AH27" i="32"/>
  <c r="AI27" i="32"/>
  <c r="AJ27" i="32"/>
  <c r="AH28" i="32"/>
  <c r="AI28" i="32"/>
  <c r="AJ28" i="32"/>
  <c r="AH29" i="32"/>
  <c r="AI29" i="32"/>
  <c r="AJ29" i="32"/>
  <c r="AH30" i="32"/>
  <c r="AI30" i="32"/>
  <c r="AJ30" i="32"/>
  <c r="AH31" i="32"/>
  <c r="AI31" i="32"/>
  <c r="AJ31" i="32"/>
  <c r="AH32" i="32"/>
  <c r="AI32" i="32"/>
  <c r="AJ32" i="32"/>
  <c r="AH33" i="32"/>
  <c r="AI33" i="32"/>
  <c r="AJ33" i="32"/>
  <c r="AH34" i="32"/>
  <c r="AI34" i="32"/>
  <c r="AJ34" i="32"/>
  <c r="AH35" i="32"/>
  <c r="AI35" i="32"/>
  <c r="AJ35" i="32"/>
  <c r="AH36" i="32"/>
  <c r="AI36" i="32"/>
  <c r="AJ36" i="32"/>
  <c r="AH37" i="32"/>
  <c r="AI37" i="32"/>
  <c r="AJ37" i="32"/>
  <c r="AH38" i="32"/>
  <c r="AI38" i="32"/>
  <c r="AJ38" i="32"/>
  <c r="AH39" i="32"/>
  <c r="AI39" i="32"/>
  <c r="AJ39" i="32"/>
  <c r="AH40" i="32"/>
  <c r="AI40" i="32"/>
  <c r="AJ40" i="32"/>
  <c r="AH41" i="32"/>
  <c r="AI41" i="32"/>
  <c r="AJ41" i="32"/>
  <c r="AH42" i="32"/>
  <c r="AI42" i="32"/>
  <c r="AJ42" i="32"/>
  <c r="AH43" i="32"/>
  <c r="AI43" i="32"/>
  <c r="AJ43" i="32"/>
  <c r="AH44" i="32"/>
  <c r="AI44" i="32"/>
  <c r="AJ44" i="32"/>
  <c r="AH45" i="32"/>
  <c r="AI45" i="32"/>
  <c r="AJ45" i="32"/>
  <c r="AH46" i="32"/>
  <c r="AI46" i="32"/>
  <c r="AJ46" i="32"/>
  <c r="AH47" i="32"/>
  <c r="AI47" i="32"/>
  <c r="AJ47" i="32"/>
  <c r="AH48" i="32"/>
  <c r="AI48" i="32"/>
  <c r="AJ48" i="32"/>
  <c r="AH49" i="32"/>
  <c r="AI49" i="32"/>
  <c r="AJ49" i="32"/>
  <c r="AH50" i="32"/>
  <c r="AI50" i="32"/>
  <c r="AJ50" i="32"/>
  <c r="AH51" i="32"/>
  <c r="AI51" i="32"/>
  <c r="AJ51" i="32"/>
  <c r="AH52" i="32"/>
  <c r="AI52" i="32"/>
  <c r="AJ52" i="32"/>
  <c r="AH53" i="32"/>
  <c r="AI53" i="32"/>
  <c r="AJ53" i="32"/>
  <c r="AH54" i="32"/>
  <c r="AI54" i="32"/>
  <c r="AJ54" i="32"/>
  <c r="AH55" i="32"/>
  <c r="AI55" i="32"/>
  <c r="AJ55" i="32"/>
  <c r="AH56" i="32"/>
  <c r="AI56" i="32"/>
  <c r="AJ56" i="32"/>
  <c r="AH57" i="32"/>
  <c r="AI57" i="32"/>
  <c r="AJ57" i="32"/>
  <c r="AH58" i="32"/>
  <c r="AI58" i="32"/>
  <c r="AJ58" i="32"/>
  <c r="AH59" i="32"/>
  <c r="AI59" i="32"/>
  <c r="AJ59" i="32"/>
  <c r="AH60" i="32"/>
  <c r="AI60" i="32"/>
  <c r="AJ60" i="32"/>
  <c r="AH61" i="32"/>
  <c r="AI61" i="32"/>
  <c r="AJ61" i="32"/>
  <c r="AH62" i="32"/>
  <c r="AI62" i="32"/>
  <c r="AJ62" i="32"/>
  <c r="AH63" i="32"/>
  <c r="AI63" i="32"/>
  <c r="AJ63" i="32"/>
  <c r="AH64" i="32"/>
  <c r="AI64" i="32"/>
  <c r="AJ64" i="32"/>
  <c r="AJ3" i="32"/>
  <c r="AI3" i="32"/>
  <c r="AH3" i="32"/>
  <c r="AI61" i="27"/>
  <c r="AI12" i="27"/>
  <c r="AI3" i="27"/>
  <c r="AH14" i="27"/>
  <c r="AI14" i="27"/>
  <c r="AJ14" i="27"/>
  <c r="AH36" i="27"/>
  <c r="AI36" i="27"/>
  <c r="AJ36" i="27"/>
  <c r="AH17" i="27"/>
  <c r="AI17" i="27"/>
  <c r="AJ17" i="27"/>
  <c r="AH27" i="27"/>
  <c r="AI27" i="27"/>
  <c r="AJ27" i="27"/>
  <c r="AH43" i="27"/>
  <c r="AI43" i="27"/>
  <c r="AJ43" i="27"/>
  <c r="AH44" i="27"/>
  <c r="AI44" i="27"/>
  <c r="AJ44" i="27"/>
  <c r="AH45" i="27"/>
  <c r="AI45" i="27"/>
  <c r="AJ45" i="27"/>
  <c r="AH46" i="27"/>
  <c r="AI46" i="27"/>
  <c r="AJ46" i="27"/>
  <c r="AH47" i="27"/>
  <c r="AI47" i="27"/>
  <c r="AJ47" i="27"/>
  <c r="AH48" i="27"/>
  <c r="AI48" i="27"/>
  <c r="AJ48" i="27"/>
  <c r="AH49" i="27"/>
  <c r="AI49" i="27"/>
  <c r="AJ49" i="27"/>
  <c r="AH50" i="27"/>
  <c r="AI50" i="27"/>
  <c r="AJ50" i="27"/>
  <c r="AH51" i="27"/>
  <c r="AI51" i="27"/>
  <c r="AJ51" i="27"/>
  <c r="AH52" i="27"/>
  <c r="AI52" i="27"/>
  <c r="AJ52" i="27"/>
  <c r="AH53" i="27"/>
  <c r="AI53" i="27"/>
  <c r="AJ53" i="27"/>
  <c r="AH54" i="27"/>
  <c r="AI54" i="27"/>
  <c r="AJ54" i="27"/>
  <c r="AH55" i="27"/>
  <c r="AI55" i="27"/>
  <c r="AJ55" i="27"/>
  <c r="AH56" i="27"/>
  <c r="AI56" i="27"/>
  <c r="AJ56" i="27"/>
  <c r="AH57" i="27"/>
  <c r="AI57" i="27"/>
  <c r="AJ57" i="27"/>
  <c r="AH58" i="27"/>
  <c r="AI58" i="27"/>
  <c r="AJ58" i="27"/>
  <c r="AH59" i="27"/>
  <c r="AI59" i="27"/>
  <c r="AJ59" i="27"/>
  <c r="AH60" i="27"/>
  <c r="AI60" i="27"/>
  <c r="AJ60" i="27"/>
  <c r="AH61" i="27"/>
  <c r="AJ61" i="27"/>
  <c r="AH4" i="27"/>
  <c r="AI4" i="27"/>
  <c r="AJ4" i="27"/>
  <c r="AH5" i="27"/>
  <c r="AI5" i="27"/>
  <c r="AJ5" i="27"/>
  <c r="AH6" i="27"/>
  <c r="AI6" i="27"/>
  <c r="AJ6" i="27"/>
  <c r="AH7" i="27"/>
  <c r="AI7" i="27"/>
  <c r="AJ7" i="27"/>
  <c r="AH8" i="27"/>
  <c r="AI8" i="27"/>
  <c r="AJ8" i="27"/>
  <c r="AH9" i="27"/>
  <c r="AI9" i="27"/>
  <c r="AJ9" i="27"/>
  <c r="AH10" i="27"/>
  <c r="AI10" i="27"/>
  <c r="AJ10" i="27"/>
  <c r="AH11" i="27"/>
  <c r="AI11" i="27"/>
  <c r="AJ11" i="27"/>
  <c r="AH12" i="27"/>
  <c r="AJ12" i="27"/>
  <c r="AH13" i="27"/>
  <c r="AI13" i="27"/>
  <c r="AJ13" i="27"/>
  <c r="AH15" i="27"/>
  <c r="AI15" i="27"/>
  <c r="AJ15" i="27"/>
  <c r="AH16" i="27"/>
  <c r="AI16" i="27"/>
  <c r="AJ16" i="27"/>
  <c r="AH18" i="27"/>
  <c r="AI18" i="27"/>
  <c r="AJ18" i="27"/>
  <c r="AH19" i="27"/>
  <c r="AI19" i="27"/>
  <c r="AJ19" i="27"/>
  <c r="AH20" i="27"/>
  <c r="AI20" i="27"/>
  <c r="AJ20" i="27"/>
  <c r="AH21" i="27"/>
  <c r="AI21" i="27"/>
  <c r="AJ21" i="27"/>
  <c r="AH22" i="27"/>
  <c r="AI22" i="27"/>
  <c r="AJ22" i="27"/>
  <c r="AH23" i="27"/>
  <c r="AI23" i="27"/>
  <c r="AJ23" i="27"/>
  <c r="AH24" i="27"/>
  <c r="AI24" i="27"/>
  <c r="AJ24" i="27"/>
  <c r="AH25" i="27"/>
  <c r="AI25" i="27"/>
  <c r="AJ25" i="27"/>
  <c r="AH26" i="27"/>
  <c r="AI26" i="27"/>
  <c r="AJ26" i="27"/>
  <c r="AH28" i="27"/>
  <c r="AI28" i="27"/>
  <c r="AJ28" i="27"/>
  <c r="AH29" i="27"/>
  <c r="AI29" i="27"/>
  <c r="AJ29" i="27"/>
  <c r="AH30" i="27"/>
  <c r="AI30" i="27"/>
  <c r="AJ30" i="27"/>
  <c r="AH31" i="27"/>
  <c r="AI31" i="27"/>
  <c r="AJ31" i="27"/>
  <c r="AH32" i="27"/>
  <c r="AI32" i="27"/>
  <c r="AJ32" i="27"/>
  <c r="AH33" i="27"/>
  <c r="AI33" i="27"/>
  <c r="AJ33" i="27"/>
  <c r="AH34" i="27"/>
  <c r="AI34" i="27"/>
  <c r="AJ34" i="27"/>
  <c r="AH35" i="27"/>
  <c r="AI35" i="27"/>
  <c r="AJ35" i="27"/>
  <c r="AH37" i="27"/>
  <c r="AI37" i="27"/>
  <c r="AJ37" i="27"/>
  <c r="AH38" i="27"/>
  <c r="AI38" i="27"/>
  <c r="AJ38" i="27"/>
  <c r="AH39" i="27"/>
  <c r="AI39" i="27"/>
  <c r="AJ39" i="27"/>
  <c r="AH40" i="27"/>
  <c r="AI40" i="27"/>
  <c r="AJ40" i="27"/>
  <c r="AH41" i="27"/>
  <c r="AI41" i="27"/>
  <c r="AJ41" i="27"/>
  <c r="AH42" i="27"/>
  <c r="AI42" i="27"/>
  <c r="AJ42" i="27"/>
  <c r="AH3" i="27"/>
  <c r="AJ3" i="27"/>
  <c r="AG26" i="20"/>
  <c r="AH26" i="20"/>
  <c r="AI26" i="20"/>
  <c r="AG33" i="20"/>
  <c r="AH33" i="20"/>
  <c r="AI33" i="20"/>
  <c r="AG6" i="20"/>
  <c r="AG7" i="20"/>
  <c r="AG8" i="20"/>
  <c r="AG9" i="20"/>
  <c r="AG10" i="20"/>
  <c r="AG11" i="20"/>
  <c r="AG12" i="20"/>
  <c r="AG13" i="20"/>
  <c r="AG14" i="20"/>
  <c r="AG15" i="20"/>
  <c r="AG16" i="20"/>
  <c r="AG17" i="20"/>
  <c r="AG18" i="20"/>
  <c r="AG19" i="20"/>
  <c r="AG20" i="20"/>
  <c r="AG21" i="20"/>
  <c r="AG22" i="20"/>
  <c r="AG23" i="20"/>
  <c r="AG24" i="20"/>
  <c r="AG25" i="20"/>
  <c r="AG27" i="20"/>
  <c r="AG28" i="20"/>
  <c r="AG29" i="20"/>
  <c r="AG30" i="20"/>
  <c r="AG31" i="20"/>
  <c r="AG32" i="20"/>
  <c r="AG34" i="20"/>
  <c r="AG35" i="20"/>
  <c r="AG36" i="20"/>
  <c r="AG37" i="20"/>
  <c r="AG38" i="20"/>
  <c r="AG39" i="20"/>
  <c r="AG40" i="20"/>
  <c r="AG41" i="20"/>
  <c r="AG42" i="20"/>
  <c r="AG43" i="20"/>
  <c r="AG44" i="20"/>
  <c r="AG45" i="20"/>
  <c r="AG46" i="20"/>
  <c r="AG47" i="20"/>
  <c r="AG48" i="20"/>
  <c r="AG49" i="20"/>
  <c r="AG50" i="20"/>
  <c r="AG51" i="20"/>
  <c r="AG52" i="20"/>
  <c r="AG53" i="20"/>
  <c r="AG54" i="20"/>
  <c r="AG55" i="20"/>
  <c r="AG56" i="20"/>
  <c r="AG57" i="20"/>
  <c r="AH6" i="20"/>
  <c r="AH7" i="20"/>
  <c r="AH8" i="20"/>
  <c r="AH9" i="20"/>
  <c r="AH10" i="20"/>
  <c r="AH11" i="20"/>
  <c r="AH12" i="20"/>
  <c r="AH13" i="20"/>
  <c r="AH14" i="20"/>
  <c r="AH15" i="20"/>
  <c r="AH16" i="20"/>
  <c r="AH17" i="20"/>
  <c r="AH18" i="20"/>
  <c r="AH19" i="20"/>
  <c r="AH20" i="20"/>
  <c r="AH21" i="20"/>
  <c r="AH22" i="20"/>
  <c r="AH23" i="20"/>
  <c r="AH24" i="20"/>
  <c r="AH25" i="20"/>
  <c r="AH27" i="20"/>
  <c r="AH28" i="20"/>
  <c r="AH29" i="20"/>
  <c r="AH30" i="20"/>
  <c r="AH31" i="20"/>
  <c r="AH32" i="20"/>
  <c r="AH34" i="20"/>
  <c r="AH35" i="20"/>
  <c r="AH36" i="20"/>
  <c r="AH37" i="20"/>
  <c r="AH38" i="20"/>
  <c r="AH39" i="20"/>
  <c r="AH40" i="20"/>
  <c r="AH41" i="20"/>
  <c r="AH42" i="20"/>
  <c r="AH43" i="20"/>
  <c r="AH44" i="20"/>
  <c r="AH45" i="20"/>
  <c r="AH46" i="20"/>
  <c r="AH47" i="20"/>
  <c r="AH48" i="20"/>
  <c r="AH49" i="20"/>
  <c r="AH50" i="20"/>
  <c r="AH51" i="20"/>
  <c r="AH52" i="20"/>
  <c r="AH53" i="20"/>
  <c r="AH54" i="20"/>
  <c r="AH55" i="20"/>
  <c r="AH56" i="20"/>
  <c r="AH57" i="20"/>
  <c r="AI13" i="20"/>
  <c r="AI14" i="20"/>
  <c r="AI15" i="20"/>
  <c r="AI16" i="20"/>
  <c r="AI17" i="20"/>
  <c r="AI18" i="20"/>
  <c r="AI19" i="20"/>
  <c r="AI20" i="20"/>
  <c r="AI21" i="20"/>
  <c r="AI22" i="20"/>
  <c r="AI23" i="20"/>
  <c r="AI24" i="20"/>
  <c r="AI25" i="20"/>
  <c r="AI27" i="20"/>
  <c r="AI28" i="20"/>
  <c r="AI29" i="20"/>
  <c r="AI30" i="20"/>
  <c r="AI31" i="20"/>
  <c r="AI32" i="20"/>
  <c r="AI34" i="20"/>
  <c r="AI35" i="20"/>
  <c r="AI36" i="20"/>
  <c r="AI37" i="20"/>
  <c r="AI38" i="20"/>
  <c r="AI39" i="20"/>
  <c r="AI40" i="20"/>
  <c r="AI41" i="20"/>
  <c r="AI42" i="20"/>
  <c r="AI43" i="20"/>
  <c r="AI44" i="20"/>
  <c r="AI45" i="20"/>
  <c r="AI46" i="20"/>
  <c r="AI47" i="20"/>
  <c r="AI48" i="20"/>
  <c r="AI49" i="20"/>
  <c r="AI50" i="20"/>
  <c r="AI51" i="20"/>
  <c r="AI52" i="20"/>
  <c r="AI53" i="20"/>
  <c r="AI54" i="20"/>
  <c r="AI55" i="20"/>
  <c r="AI56" i="20"/>
  <c r="AI57" i="20"/>
  <c r="AI6" i="20"/>
  <c r="AI7" i="20"/>
  <c r="AI8" i="20"/>
  <c r="AG4" i="20"/>
  <c r="AH4" i="20"/>
  <c r="AI4" i="20"/>
  <c r="AG5" i="20"/>
  <c r="AH5" i="20"/>
  <c r="AI5" i="20"/>
  <c r="AI9" i="20"/>
  <c r="AI10" i="20"/>
  <c r="AI11" i="20"/>
  <c r="AI12" i="20"/>
  <c r="AG3" i="20"/>
  <c r="AI3" i="20"/>
  <c r="AH3" i="20"/>
  <c r="D53" i="18"/>
  <c r="C53" i="18"/>
  <c r="AJ28" i="14"/>
  <c r="AJ3" i="14"/>
  <c r="AJ39" i="14"/>
  <c r="AJ44" i="14"/>
  <c r="AJ18" i="14"/>
  <c r="AJ27" i="14"/>
  <c r="AJ8" i="14"/>
  <c r="AJ23" i="14"/>
  <c r="AJ19" i="14"/>
  <c r="AJ50" i="14"/>
  <c r="AJ31" i="14"/>
  <c r="AJ38" i="14"/>
  <c r="AJ53" i="14"/>
  <c r="AJ5" i="14"/>
  <c r="AJ26" i="14"/>
  <c r="AJ52" i="14"/>
  <c r="AJ36" i="14"/>
  <c r="AJ24" i="14"/>
  <c r="AK24" i="14"/>
  <c r="AL24" i="14"/>
  <c r="AJ25" i="14"/>
  <c r="AK25" i="14"/>
  <c r="AL25" i="14"/>
  <c r="AK26" i="14"/>
  <c r="AL26" i="14"/>
  <c r="AK27" i="14"/>
  <c r="AL27" i="14"/>
  <c r="AK28" i="14"/>
  <c r="AL28" i="14"/>
  <c r="AJ29" i="14"/>
  <c r="AK29" i="14"/>
  <c r="AL29" i="14"/>
  <c r="AJ30" i="14"/>
  <c r="AK30" i="14"/>
  <c r="AL30" i="14"/>
  <c r="AK31" i="14"/>
  <c r="AL31" i="14"/>
  <c r="AJ32" i="14"/>
  <c r="AK32" i="14"/>
  <c r="AL32" i="14"/>
  <c r="AJ33" i="14"/>
  <c r="AK33" i="14"/>
  <c r="AL33" i="14"/>
  <c r="AJ34" i="14"/>
  <c r="AK34" i="14"/>
  <c r="AL34" i="14"/>
  <c r="AJ35" i="14"/>
  <c r="AK35" i="14"/>
  <c r="AL35" i="14"/>
  <c r="AK36" i="14"/>
  <c r="AL36" i="14"/>
  <c r="AJ37" i="14"/>
  <c r="AK37" i="14"/>
  <c r="AL37" i="14"/>
  <c r="AK38" i="14"/>
  <c r="AL38" i="14"/>
  <c r="AK39" i="14"/>
  <c r="AL39" i="14"/>
  <c r="AJ40" i="14"/>
  <c r="AK40" i="14"/>
  <c r="AL40" i="14"/>
  <c r="AJ41" i="14"/>
  <c r="AK41" i="14"/>
  <c r="AL41" i="14"/>
  <c r="AJ42" i="14"/>
  <c r="AK42" i="14"/>
  <c r="AL42" i="14"/>
  <c r="AJ43" i="14"/>
  <c r="AK43" i="14"/>
  <c r="AL43" i="14"/>
  <c r="AK44" i="14"/>
  <c r="AL44" i="14"/>
  <c r="AJ45" i="14"/>
  <c r="AK45" i="14"/>
  <c r="AL45" i="14"/>
  <c r="AJ46" i="14"/>
  <c r="AK46" i="14"/>
  <c r="AL46" i="14"/>
  <c r="AJ47" i="14"/>
  <c r="AK47" i="14"/>
  <c r="AL47" i="14"/>
  <c r="AJ48" i="14"/>
  <c r="AK48" i="14"/>
  <c r="AL48" i="14"/>
  <c r="AJ16" i="14"/>
  <c r="AK16" i="14"/>
  <c r="AL7" i="14"/>
  <c r="AL8" i="14"/>
  <c r="AL9" i="14"/>
  <c r="AL10" i="14"/>
  <c r="AK7" i="14"/>
  <c r="AK8" i="14"/>
  <c r="AK9" i="14"/>
  <c r="AK10" i="14"/>
  <c r="AK11" i="14"/>
  <c r="AJ7" i="14"/>
  <c r="AJ9" i="14"/>
  <c r="AJ10" i="14"/>
  <c r="AJ11" i="14"/>
  <c r="AL16" i="14"/>
  <c r="AL14" i="14"/>
  <c r="AK14" i="14"/>
  <c r="AJ14" i="14"/>
  <c r="AJ20" i="14"/>
  <c r="AK20" i="14"/>
  <c r="AL20" i="14"/>
  <c r="H53" i="13"/>
  <c r="H55" i="13"/>
  <c r="AK52" i="14"/>
  <c r="AK53" i="14"/>
  <c r="AK3" i="14"/>
  <c r="AK4" i="14"/>
  <c r="AK5" i="14"/>
  <c r="AK6" i="14"/>
  <c r="AK12" i="14"/>
  <c r="AK13" i="14"/>
  <c r="AK15" i="14"/>
  <c r="AK17" i="14"/>
  <c r="AK18" i="14"/>
  <c r="AK19" i="14"/>
  <c r="AK21" i="14"/>
  <c r="AK22" i="14"/>
  <c r="AK23" i="14"/>
  <c r="AK49" i="14"/>
  <c r="AK50" i="14"/>
  <c r="AK51" i="14"/>
  <c r="AL53" i="14"/>
  <c r="AL49" i="14"/>
  <c r="AL5" i="14"/>
  <c r="AL4" i="14"/>
  <c r="AJ49" i="14"/>
  <c r="L53" i="13"/>
  <c r="AL52" i="14"/>
  <c r="AL51" i="14"/>
  <c r="AJ51" i="14"/>
  <c r="AL50" i="14"/>
  <c r="AL23" i="14"/>
  <c r="AL22" i="14"/>
  <c r="AJ22" i="14"/>
  <c r="AL21" i="14"/>
  <c r="AJ21" i="14"/>
  <c r="AL19" i="14"/>
  <c r="AL18" i="14"/>
  <c r="AL17" i="14"/>
  <c r="AJ17" i="14"/>
  <c r="AL15" i="14"/>
  <c r="AJ15" i="14"/>
  <c r="AL13" i="14"/>
  <c r="AJ13" i="14"/>
  <c r="AL12" i="14"/>
  <c r="AJ12" i="14"/>
  <c r="AL11" i="14"/>
  <c r="AL6" i="14"/>
  <c r="AJ6" i="14"/>
  <c r="AL3" i="14"/>
  <c r="AH32" i="6"/>
  <c r="AI32" i="6"/>
  <c r="AI36" i="6"/>
  <c r="AH36" i="6"/>
  <c r="AI4" i="6"/>
  <c r="AH4" i="6"/>
  <c r="H47" i="5"/>
  <c r="L47" i="5"/>
  <c r="AH28" i="6"/>
  <c r="AJ11" i="6"/>
  <c r="AI11" i="6"/>
  <c r="AH11" i="6"/>
  <c r="AI9" i="6"/>
  <c r="AI8" i="6"/>
  <c r="AI16" i="6"/>
  <c r="AI6" i="6"/>
  <c r="AI47" i="6"/>
  <c r="AI46" i="6"/>
  <c r="AI45" i="6"/>
  <c r="AI44" i="6"/>
  <c r="AI43" i="6"/>
  <c r="AI42" i="6"/>
  <c r="AI41" i="6"/>
  <c r="AI40" i="6"/>
  <c r="AI39" i="6"/>
  <c r="AI38" i="6"/>
  <c r="AI37" i="6"/>
  <c r="AI35" i="6"/>
  <c r="AI34" i="6"/>
  <c r="AI33" i="6"/>
  <c r="AI31" i="6"/>
  <c r="AI30" i="6"/>
  <c r="AI29" i="6"/>
  <c r="AI27" i="6"/>
  <c r="AI26" i="6"/>
  <c r="AI25" i="6"/>
  <c r="AI24" i="6"/>
  <c r="AI23" i="6"/>
  <c r="AI22" i="6"/>
  <c r="AI21" i="6"/>
  <c r="AI20" i="6"/>
  <c r="AI19" i="6"/>
  <c r="AI18" i="6"/>
  <c r="AI17" i="6"/>
  <c r="AI15" i="6"/>
  <c r="AI14" i="6"/>
  <c r="AI13" i="6"/>
  <c r="AI12" i="6"/>
  <c r="AI10" i="6"/>
  <c r="AI5" i="6"/>
  <c r="AI7" i="6"/>
  <c r="AI3" i="6"/>
  <c r="AJ5" i="6"/>
  <c r="AJ6" i="6"/>
  <c r="AJ7" i="6"/>
  <c r="AJ8" i="6"/>
  <c r="AJ9" i="6"/>
  <c r="AJ10" i="6"/>
  <c r="AJ12" i="6"/>
  <c r="AJ13" i="6"/>
  <c r="AJ14" i="6"/>
  <c r="AJ15" i="6"/>
  <c r="AJ16" i="6"/>
  <c r="AJ17" i="6"/>
  <c r="AJ18" i="6"/>
  <c r="AJ19" i="6"/>
  <c r="AJ20" i="6"/>
  <c r="AJ21" i="6"/>
  <c r="AJ22" i="6"/>
  <c r="AJ23" i="6"/>
  <c r="AJ24" i="6"/>
  <c r="AJ25" i="6"/>
  <c r="AJ26" i="6"/>
  <c r="AJ27" i="6"/>
  <c r="AJ29" i="6"/>
  <c r="AJ30" i="6"/>
  <c r="AJ31" i="6"/>
  <c r="AJ33" i="6"/>
  <c r="AJ34" i="6"/>
  <c r="AJ35" i="6"/>
  <c r="AJ37" i="6"/>
  <c r="AJ38" i="6"/>
  <c r="AJ39" i="6"/>
  <c r="AJ40" i="6"/>
  <c r="AJ41" i="6"/>
  <c r="AJ42" i="6"/>
  <c r="AJ43" i="6"/>
  <c r="AJ44" i="6"/>
  <c r="AJ45" i="6"/>
  <c r="AJ46" i="6"/>
  <c r="AJ47" i="6"/>
  <c r="AJ3" i="6"/>
  <c r="AH13" i="6"/>
  <c r="AH14" i="6"/>
  <c r="AH15" i="6"/>
  <c r="AH16" i="6"/>
  <c r="AH17" i="6"/>
  <c r="AH18" i="6"/>
  <c r="AH19" i="6"/>
  <c r="AH20" i="6"/>
  <c r="AH21" i="6"/>
  <c r="AH22" i="6"/>
  <c r="AH23" i="6"/>
  <c r="AH24" i="6"/>
  <c r="AH25" i="6"/>
  <c r="AH26" i="6"/>
  <c r="AH27" i="6"/>
  <c r="AH29" i="6"/>
  <c r="AH30" i="6"/>
  <c r="AH31" i="6"/>
  <c r="AH33" i="6"/>
  <c r="AH34" i="6"/>
  <c r="AH35" i="6"/>
  <c r="AH37" i="6"/>
  <c r="AH38" i="6"/>
  <c r="AH39" i="6"/>
  <c r="AH40" i="6"/>
  <c r="AH41" i="6"/>
  <c r="AH42" i="6"/>
  <c r="AH43" i="6"/>
  <c r="AH44" i="6"/>
  <c r="AH45" i="6"/>
  <c r="AH46" i="6"/>
  <c r="AH47" i="6"/>
  <c r="AH6" i="6"/>
  <c r="AH7" i="6"/>
  <c r="AH8" i="6"/>
  <c r="AH9" i="6"/>
  <c r="AH10" i="6"/>
  <c r="AH12" i="6"/>
  <c r="AH5" i="6"/>
  <c r="AH3" i="6"/>
  <c r="AJ4" i="14"/>
  <c r="N51" i="2" l="1"/>
  <c r="L335" i="4"/>
  <c r="AK241" i="12"/>
  <c r="AK241" i="1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<sst xmlns="http://schemas.openxmlformats.org/spreadsheetml/2006/main" count="9315" uniqueCount="1825">
  <si>
    <t>Partita</t>
  </si>
  <si>
    <t>Risultato</t>
  </si>
  <si>
    <t>Città</t>
  </si>
  <si>
    <t>Data</t>
  </si>
  <si>
    <t>Perpignan v Zebre</t>
  </si>
  <si>
    <t>Competizione</t>
  </si>
  <si>
    <t>Aurillac v Zebre</t>
  </si>
  <si>
    <t>Northampton Saints v Zebre</t>
  </si>
  <si>
    <t>Perpignan</t>
  </si>
  <si>
    <t>Amichevole</t>
  </si>
  <si>
    <t>Avversario</t>
  </si>
  <si>
    <t>G</t>
  </si>
  <si>
    <t>V</t>
  </si>
  <si>
    <t>N</t>
  </si>
  <si>
    <t>P</t>
  </si>
  <si>
    <t>PF</t>
  </si>
  <si>
    <t>PS</t>
  </si>
  <si>
    <t>MF</t>
  </si>
  <si>
    <t>MS</t>
  </si>
  <si>
    <t>Heineken Cup</t>
  </si>
  <si>
    <t>Aurillac</t>
  </si>
  <si>
    <t>Northampton Saints</t>
  </si>
  <si>
    <t>Cardiff Blues</t>
  </si>
  <si>
    <t>Ospreys</t>
  </si>
  <si>
    <t>Scarlets</t>
  </si>
  <si>
    <t>Edinburgh</t>
  </si>
  <si>
    <t>Glasgow Warriors</t>
  </si>
  <si>
    <t>Leinster</t>
  </si>
  <si>
    <t>Munster</t>
  </si>
  <si>
    <t>Connacht</t>
  </si>
  <si>
    <t>Ulster</t>
  </si>
  <si>
    <t>Biarritz Olympique</t>
  </si>
  <si>
    <t>Harlequins</t>
  </si>
  <si>
    <t>FRA</t>
  </si>
  <si>
    <t>ENG</t>
  </si>
  <si>
    <t>WAL</t>
  </si>
  <si>
    <t>ITA</t>
  </si>
  <si>
    <t>SCO</t>
  </si>
  <si>
    <t>IRL</t>
  </si>
  <si>
    <t>Nazionalità</t>
  </si>
  <si>
    <t>Totale</t>
  </si>
  <si>
    <t>Giocate</t>
  </si>
  <si>
    <t>Rabodirect PRO12</t>
  </si>
  <si>
    <t>Sede</t>
  </si>
  <si>
    <t>Capitano</t>
  </si>
  <si>
    <t>Giocatore</t>
  </si>
  <si>
    <t>Mete</t>
  </si>
  <si>
    <t>Punti segnati</t>
  </si>
  <si>
    <t>Trasformazioni</t>
  </si>
  <si>
    <t>Drop</t>
  </si>
  <si>
    <t>Punizioni</t>
  </si>
  <si>
    <t>Cartellini gialli</t>
  </si>
  <si>
    <t>Cartellini rossi</t>
  </si>
  <si>
    <t>Ruolo</t>
  </si>
  <si>
    <t>Chiesa Alberto</t>
  </si>
  <si>
    <t>Festuccia Carlo</t>
  </si>
  <si>
    <t>Aguero Matias</t>
  </si>
  <si>
    <t>Belardo Nicola</t>
  </si>
  <si>
    <t>Benettin Alberto</t>
  </si>
  <si>
    <t>Bergamasco Mauro</t>
  </si>
  <si>
    <t>Bortolami Marco</t>
  </si>
  <si>
    <t>Buso Paolo</t>
  </si>
  <si>
    <t>Caffini Emiliano</t>
  </si>
  <si>
    <t>Cattina Nicola</t>
  </si>
  <si>
    <t>Cazzola Filippo</t>
  </si>
  <si>
    <t>Chillon  Alberto</t>
  </si>
  <si>
    <t>Cristiano Filippo</t>
  </si>
  <si>
    <t>De Marchi Andrea</t>
  </si>
  <si>
    <t>Fazzari Carlo</t>
  </si>
  <si>
    <t>Ferrarini Filippo</t>
  </si>
  <si>
    <t>Garcia Gonzalo</t>
  </si>
  <si>
    <t>Geldenhuys Quintin</t>
  </si>
  <si>
    <t>Giazzon Davide</t>
  </si>
  <si>
    <t>Leibson Luciano</t>
  </si>
  <si>
    <t>Manici Andrea</t>
  </si>
  <si>
    <t>Martinelli Luca</t>
  </si>
  <si>
    <t>Van Schalkwyk Johannes Andres</t>
  </si>
  <si>
    <t>Odiete David Michael</t>
  </si>
  <si>
    <t>Orquera Luciano</t>
  </si>
  <si>
    <t>Pace Samuele</t>
  </si>
  <si>
    <t>Perugini Salvatore</t>
  </si>
  <si>
    <t>Pratichetti Matteo</t>
  </si>
  <si>
    <t>Quartaroli Roberto</t>
  </si>
  <si>
    <t>Redolfini  Luca</t>
  </si>
  <si>
    <t>Ryan David</t>
  </si>
  <si>
    <t>Sarto Leonardo</t>
  </si>
  <si>
    <t>Sinoti Sinoti</t>
  </si>
  <si>
    <t>Sole Josh</t>
  </si>
  <si>
    <t>Tebaldi Tito</t>
  </si>
  <si>
    <t>Trevisan Ruggero</t>
  </si>
  <si>
    <t>Tripodi Flavio</t>
  </si>
  <si>
    <t>Van Vuren Michael</t>
  </si>
  <si>
    <t>Venditti Giovanbattista</t>
  </si>
  <si>
    <t>pilone sinistro</t>
  </si>
  <si>
    <t>flanker</t>
  </si>
  <si>
    <t>estremo/apertura</t>
  </si>
  <si>
    <t>seconda linea</t>
  </si>
  <si>
    <t xml:space="preserve">estremo </t>
  </si>
  <si>
    <t>mediano di mischia</t>
  </si>
  <si>
    <t>centro</t>
  </si>
  <si>
    <t>tallonatore</t>
  </si>
  <si>
    <t>pilone destro</t>
  </si>
  <si>
    <t>flanker/n.8</t>
  </si>
  <si>
    <t>estremo/ala</t>
  </si>
  <si>
    <t>apertura</t>
  </si>
  <si>
    <t>centro/ala</t>
  </si>
  <si>
    <t>pilone destro/sinistro</t>
  </si>
  <si>
    <t>ala</t>
  </si>
  <si>
    <t>seconda linea/flanker</t>
  </si>
  <si>
    <t>Vinte</t>
  </si>
  <si>
    <t>Nulle</t>
  </si>
  <si>
    <t>Perse</t>
  </si>
  <si>
    <t>Presenze RD PRO12</t>
  </si>
  <si>
    <t>Presenze HC</t>
  </si>
  <si>
    <t xml:space="preserve">Saints </t>
  </si>
  <si>
    <t>Dragons</t>
  </si>
  <si>
    <t>Warriors</t>
  </si>
  <si>
    <t>Biarritz Ol.</t>
  </si>
  <si>
    <t>Blues</t>
  </si>
  <si>
    <t>Treviso</t>
  </si>
  <si>
    <t xml:space="preserve">Leinster </t>
  </si>
  <si>
    <t>Amichevoli</t>
  </si>
  <si>
    <t>convocato Squadre Nazionali</t>
  </si>
  <si>
    <t>infortunato</t>
  </si>
  <si>
    <t>cartellino giallo</t>
  </si>
  <si>
    <t>LEGENDA</t>
  </si>
  <si>
    <t>convocato nei 23, non entrato</t>
  </si>
  <si>
    <t>non convocato nei 23</t>
  </si>
  <si>
    <t>TOTALE</t>
  </si>
  <si>
    <t>MOM RD PRO12</t>
  </si>
  <si>
    <t>MOM HC</t>
  </si>
  <si>
    <t>espulso</t>
  </si>
  <si>
    <t>squalificato</t>
  </si>
  <si>
    <t>Zebre v Connacht</t>
  </si>
  <si>
    <t>Parma</t>
  </si>
  <si>
    <t>RaboDirect PRO12</t>
  </si>
  <si>
    <t>Dragons v Zebre</t>
  </si>
  <si>
    <t>Edinburgh v Zebre</t>
  </si>
  <si>
    <t>Zebre v Ulster</t>
  </si>
  <si>
    <t>Glasgow Warriors v Zebre</t>
  </si>
  <si>
    <t>Zebre v Ospreys</t>
  </si>
  <si>
    <t>Biarritz v Zebre</t>
  </si>
  <si>
    <t>Munster v Zebre</t>
  </si>
  <si>
    <t>Scarlets v Zebre</t>
  </si>
  <si>
    <t>Zebre v Harlequins</t>
  </si>
  <si>
    <t>Zebre v Cardiff Blues</t>
  </si>
  <si>
    <t>Leinster v Zebre</t>
  </si>
  <si>
    <t>Harlequins v Zebre</t>
  </si>
  <si>
    <t>Perpignan (FRA)</t>
  </si>
  <si>
    <t>Camares (FRA)</t>
  </si>
  <si>
    <t>Millau (FRA)</t>
  </si>
  <si>
    <t>Newport (WAL)</t>
  </si>
  <si>
    <t>Edinburgh (SCO)</t>
  </si>
  <si>
    <t>Glasgow (SCO)</t>
  </si>
  <si>
    <t>Biarritz (FRA)</t>
  </si>
  <si>
    <t>Limerick (IRL)</t>
  </si>
  <si>
    <t>Llanelli (WAL)</t>
  </si>
  <si>
    <t>Dublino (IRL)</t>
  </si>
  <si>
    <t>Londra (ENG)</t>
  </si>
  <si>
    <t>Gonzalo Garcia</t>
  </si>
  <si>
    <t>33-5</t>
  </si>
  <si>
    <t>5 (1m)</t>
  </si>
  <si>
    <t>Nicola Cattina</t>
  </si>
  <si>
    <t>utility back</t>
  </si>
  <si>
    <t>10 (2m)</t>
  </si>
  <si>
    <t>2 (1tr)</t>
  </si>
  <si>
    <t>6 (3tr)</t>
  </si>
  <si>
    <t>28-30</t>
  </si>
  <si>
    <t>24-33</t>
  </si>
  <si>
    <t>TOT RDPRO12</t>
  </si>
  <si>
    <t>TOT HC</t>
  </si>
  <si>
    <t>15 (1m, 2cp, 2 tr)</t>
  </si>
  <si>
    <t>37-6</t>
  </si>
  <si>
    <t>6 (2cp)</t>
  </si>
  <si>
    <t>arrivato a Parma a Settembre</t>
  </si>
  <si>
    <t>17-30</t>
  </si>
  <si>
    <t>Halangahu Daniel</t>
  </si>
  <si>
    <t>7 (1 cp, 2 tr)</t>
  </si>
  <si>
    <t>Esempio 15 (1m, 2cp, 2tr)</t>
  </si>
  <si>
    <t>Quintin Geldenhuys</t>
  </si>
  <si>
    <t>41-10</t>
  </si>
  <si>
    <t>5 (1 cp, 1 tr)</t>
  </si>
  <si>
    <t>RaboDirect PRO13</t>
  </si>
  <si>
    <t>22-19</t>
  </si>
  <si>
    <t>3 (1 cp)</t>
  </si>
  <si>
    <t>19 (1m, 4 cp, 1 tr)</t>
  </si>
  <si>
    <t>16-34</t>
  </si>
  <si>
    <t>3 (1cp)</t>
  </si>
  <si>
    <t>8 (2cp 1 tr)</t>
  </si>
  <si>
    <t>Tentativi</t>
  </si>
  <si>
    <t>Realizzazioni</t>
  </si>
  <si>
    <t>Errori</t>
  </si>
  <si>
    <t>%</t>
  </si>
  <si>
    <t>10-19</t>
  </si>
  <si>
    <t>5 (1 cp 1 tr)</t>
  </si>
  <si>
    <t>no lista ERC</t>
  </si>
  <si>
    <t>38-17</t>
  </si>
  <si>
    <t>9 (3cp)</t>
  </si>
  <si>
    <t>influenzato</t>
  </si>
  <si>
    <t>29-3</t>
  </si>
  <si>
    <t>Filippo Cristiano</t>
  </si>
  <si>
    <t>22-13</t>
  </si>
  <si>
    <t>8 (2 cp 1 tr)</t>
  </si>
  <si>
    <t>Italia</t>
  </si>
  <si>
    <t>non entrato</t>
  </si>
  <si>
    <t>Swansea (WAL)</t>
  </si>
  <si>
    <t>Galway (IRL)</t>
  </si>
  <si>
    <t>Ospreys v Zebre</t>
  </si>
  <si>
    <t>Zebre v Biarritz</t>
  </si>
  <si>
    <t>Connacht v Zebre</t>
  </si>
  <si>
    <t>Zebre v Glasgow</t>
  </si>
  <si>
    <t>Ulster v Zebre</t>
  </si>
  <si>
    <t>Zebre v Dragons</t>
  </si>
  <si>
    <t>Belfast (IRL)</t>
  </si>
  <si>
    <t>Galway</t>
  </si>
  <si>
    <t>RaboDirect PRO14</t>
  </si>
  <si>
    <t>RaboDirect PRO15</t>
  </si>
  <si>
    <t>RaboDirect PRO16</t>
  </si>
  <si>
    <t>RaboDirect PRO17</t>
  </si>
  <si>
    <t>Zebre v Scarlets</t>
  </si>
  <si>
    <t>Zebre v Edinburgh</t>
  </si>
  <si>
    <t>Cardiff v Zebre</t>
  </si>
  <si>
    <t>Zebre v Leinster</t>
  </si>
  <si>
    <t>Cardiff (WAL)</t>
  </si>
  <si>
    <t>Zebre v Munster</t>
  </si>
  <si>
    <t>Castagnoli Alessandro</t>
  </si>
  <si>
    <t>McCann Ross</t>
  </si>
  <si>
    <t>permit player tesserato nel campionato Eccellenza con I Cavalieri Prato</t>
  </si>
  <si>
    <t>permit player tesserato nel campionato Eccellenza con Rugby Reggio</t>
  </si>
  <si>
    <t>25-27</t>
  </si>
  <si>
    <t>2550</t>
  </si>
  <si>
    <t>Spettatori</t>
  </si>
  <si>
    <t>10 (1 m, 1 cp, 1 tr)</t>
  </si>
  <si>
    <t>5 (1 m)</t>
  </si>
  <si>
    <t>10 (2 m)</t>
  </si>
  <si>
    <t>7-14</t>
  </si>
  <si>
    <t>700</t>
  </si>
  <si>
    <t>37-7</t>
  </si>
  <si>
    <t>14-57</t>
  </si>
  <si>
    <t>2100</t>
  </si>
  <si>
    <t>4 (2 tr)</t>
  </si>
  <si>
    <t>53-5</t>
  </si>
  <si>
    <t>3-10</t>
  </si>
  <si>
    <t>26-18</t>
  </si>
  <si>
    <t>Arbitro</t>
  </si>
  <si>
    <t>Ian Davies (WAL)</t>
  </si>
  <si>
    <t>Leighton Hodges (WAL)</t>
  </si>
  <si>
    <t>Neil Paterson (SCO)</t>
  </si>
  <si>
    <t>Neil Hennessy (WAL)</t>
  </si>
  <si>
    <t>Dudley Phillips (IRE)</t>
  </si>
  <si>
    <t>Leo Colgan (IRE)</t>
  </si>
  <si>
    <t>Andrew McMenenmy (SCO)</t>
  </si>
  <si>
    <t>Laurent Cardona (FRA)</t>
  </si>
  <si>
    <t>Matteo Liperini (ITA)</t>
  </si>
  <si>
    <t>Giuseppe Vivarini (ITA)</t>
  </si>
  <si>
    <t>Mathieu Raynal (FRA)</t>
  </si>
  <si>
    <t>Stéphane Boyer (FRA)</t>
  </si>
  <si>
    <t>Peter Fitzgibbon (IRE)</t>
  </si>
  <si>
    <t>Pascal Gauzere (FRA)</t>
  </si>
  <si>
    <t>16-15</t>
  </si>
  <si>
    <t>8 (1m, 1cp)</t>
  </si>
  <si>
    <t>6-32</t>
  </si>
  <si>
    <t>25-20</t>
  </si>
  <si>
    <t>Mauro Bergamasco</t>
  </si>
  <si>
    <t>15 (5 cp)</t>
  </si>
  <si>
    <t>Minutaggio</t>
  </si>
  <si>
    <t>29 (9cp 1 tr)</t>
  </si>
  <si>
    <t>10 (2cp 2tr)</t>
  </si>
  <si>
    <t>tot : 72</t>
  </si>
  <si>
    <t>20-36</t>
  </si>
  <si>
    <t>Bacchetti Andrea</t>
  </si>
  <si>
    <t>Ragusi Simone</t>
  </si>
  <si>
    <t>permit player</t>
  </si>
  <si>
    <t>permit player tesserato con il Rugby Rovigo Delta</t>
  </si>
  <si>
    <t>permit player tesserato con I Cavalieri Prato</t>
  </si>
  <si>
    <t>Italia U20</t>
  </si>
  <si>
    <t>10 (2 cp 2tr)</t>
  </si>
  <si>
    <t>26-3</t>
  </si>
  <si>
    <t>Marco Bortolami</t>
  </si>
  <si>
    <t>13-14</t>
  </si>
  <si>
    <t>Palazzani Guglielmo</t>
  </si>
  <si>
    <t>permit player tesserato nel campionato Eccellenza col Rugby Calvisano</t>
  </si>
  <si>
    <t>23-19</t>
  </si>
  <si>
    <t>11 (3cp, 1 tr)</t>
  </si>
  <si>
    <t>10-24</t>
  </si>
  <si>
    <t>centro/apertura</t>
  </si>
  <si>
    <t>Sean Gallagher (IRE)</t>
  </si>
  <si>
    <t>7-9</t>
  </si>
  <si>
    <t>Reggio Emilia</t>
  </si>
  <si>
    <t>28-13</t>
  </si>
  <si>
    <t>Lloyd Linton (SCO)</t>
  </si>
  <si>
    <t>22-41</t>
  </si>
  <si>
    <t>12 (1m, 1cp, 1tr)</t>
  </si>
  <si>
    <t>Presenze PRO12</t>
  </si>
  <si>
    <t>2012/13</t>
  </si>
  <si>
    <t>Punti</t>
  </si>
  <si>
    <t>2013/14</t>
  </si>
  <si>
    <t>Presenze</t>
  </si>
  <si>
    <t>RD PRO12</t>
  </si>
  <si>
    <t>Vittorie</t>
  </si>
  <si>
    <t>Pari</t>
  </si>
  <si>
    <t>Sconfitte</t>
  </si>
  <si>
    <t>Punti Fatti</t>
  </si>
  <si>
    <t>Punti Subiti</t>
  </si>
  <si>
    <t>Differenza</t>
  </si>
  <si>
    <t>Mete fate</t>
  </si>
  <si>
    <t>Mete Subite</t>
  </si>
  <si>
    <t>Bonus mete</t>
  </si>
  <si>
    <t>Bonus sconfitta</t>
  </si>
  <si>
    <t>-282</t>
  </si>
  <si>
    <t>Punti in clasdifica</t>
  </si>
  <si>
    <t>MINUTAGGIO</t>
  </si>
  <si>
    <t>STORICO</t>
  </si>
  <si>
    <t>Berryman Dion</t>
  </si>
  <si>
    <t>estremo</t>
  </si>
  <si>
    <t>Biagi George</t>
  </si>
  <si>
    <t>Chistolini Dario</t>
  </si>
  <si>
    <t>Apertura</t>
  </si>
  <si>
    <t>Iannone Tommaso</t>
  </si>
  <si>
    <t>Leonard Brandon</t>
  </si>
  <si>
    <t>Toniolatti Giulio</t>
  </si>
  <si>
    <t>Vunisa Samuela</t>
  </si>
  <si>
    <t>Béziers</t>
  </si>
  <si>
    <t>Tarbes</t>
  </si>
  <si>
    <t>Mogliano</t>
  </si>
  <si>
    <t>Calvisano</t>
  </si>
  <si>
    <t>Benetti Nicola</t>
  </si>
  <si>
    <t>Berryman Dyon</t>
  </si>
  <si>
    <t>Caps arbitri</t>
  </si>
  <si>
    <t>Mathieu Noirot (FRA)</t>
  </si>
  <si>
    <t>12-17</t>
  </si>
  <si>
    <t>Mogliano Rugby</t>
  </si>
  <si>
    <t>Rugby Calvisano</t>
  </si>
  <si>
    <t>Tarbes v Zebre</t>
  </si>
  <si>
    <t>Béziers v Zebre</t>
  </si>
  <si>
    <t>Mogliano v Zebre</t>
  </si>
  <si>
    <t>Issoire (FRA)</t>
  </si>
  <si>
    <t xml:space="preserve">Mogliano Veneto </t>
  </si>
  <si>
    <t>Leonard Brendon</t>
  </si>
  <si>
    <t>2 (1 tr)</t>
  </si>
  <si>
    <t>arriva a Parma a metà Agosto</t>
  </si>
  <si>
    <t>12-14</t>
  </si>
  <si>
    <t>influenza</t>
  </si>
  <si>
    <t>5 (m tecnica)</t>
  </si>
  <si>
    <t>Cardiff</t>
  </si>
  <si>
    <t>Glasgow</t>
  </si>
  <si>
    <t>Tolouse</t>
  </si>
  <si>
    <t>Saracens</t>
  </si>
  <si>
    <t>17-20</t>
  </si>
  <si>
    <t>Maillotte (FRA)</t>
  </si>
  <si>
    <t>Ratuvou Kameli</t>
  </si>
  <si>
    <t>5-28</t>
  </si>
  <si>
    <t>Stefano Penné (ITA)</t>
  </si>
  <si>
    <t>Zebre v Calvisano</t>
  </si>
  <si>
    <t>40-14</t>
  </si>
  <si>
    <t>Colorno (PR)</t>
  </si>
  <si>
    <t>Carlo Damasco (ITA)</t>
  </si>
  <si>
    <t>25-16</t>
  </si>
  <si>
    <t>Rhys Thomas (WAL)</t>
  </si>
  <si>
    <t>11 (3 cp 1 tr)</t>
  </si>
  <si>
    <t>21-43</t>
  </si>
  <si>
    <t>tot</t>
  </si>
  <si>
    <t>16 (1m 3cp 1tr)</t>
  </si>
  <si>
    <t>m tecnica</t>
  </si>
  <si>
    <t>tecniche</t>
  </si>
  <si>
    <t>25-30</t>
  </si>
  <si>
    <t>20-Sep-2013</t>
  </si>
  <si>
    <t>D'Apice Tommaso</t>
  </si>
  <si>
    <t>Ceduto ai London Wasps</t>
  </si>
  <si>
    <t>15 (2cp 3 tr 1 dr)</t>
  </si>
  <si>
    <t>17-24</t>
  </si>
  <si>
    <t>7 (1 cp 2 tr)</t>
  </si>
  <si>
    <t>1 @ Cardiff</t>
  </si>
  <si>
    <t>30-7</t>
  </si>
  <si>
    <t>2 ( 1tr)</t>
  </si>
  <si>
    <t>Stade Toulousain</t>
  </si>
  <si>
    <t>Stade Toulousain v Zebre</t>
  </si>
  <si>
    <t>38-5</t>
  </si>
  <si>
    <t>Tolosa (FRA)</t>
  </si>
  <si>
    <t>Luke Pearce (ENG)</t>
  </si>
  <si>
    <t>Tallonatore</t>
  </si>
  <si>
    <t>6-33</t>
  </si>
  <si>
    <t>16-16</t>
  </si>
  <si>
    <t>John Lacey (IRL)</t>
  </si>
  <si>
    <t>1 Vs Scarlets</t>
  </si>
  <si>
    <t>25-23</t>
  </si>
  <si>
    <t>13 (3cp 2tr)</t>
  </si>
  <si>
    <t>30-20</t>
  </si>
  <si>
    <t>Ceccato Enrico</t>
  </si>
  <si>
    <t>Cavalieri Augustin</t>
  </si>
  <si>
    <t>11-19</t>
  </si>
  <si>
    <t>6 (2 cp)</t>
  </si>
  <si>
    <t>Zebre v Saracens</t>
  </si>
  <si>
    <t>10-39</t>
  </si>
  <si>
    <t>Saracens v Zebre</t>
  </si>
  <si>
    <t xml:space="preserve">64-3 </t>
  </si>
  <si>
    <t>Tolosa</t>
  </si>
  <si>
    <t>1 vs Munster</t>
  </si>
  <si>
    <t>1 @ Scarlets</t>
  </si>
  <si>
    <t>1 vs Edinburgh</t>
  </si>
  <si>
    <t>13-6</t>
  </si>
  <si>
    <t>20-15</t>
  </si>
  <si>
    <t>14-12</t>
  </si>
  <si>
    <t>Alexandre Ruiz (FRA)</t>
  </si>
  <si>
    <t>1 Vs Treviso</t>
  </si>
  <si>
    <t>9 (3 cp)</t>
  </si>
  <si>
    <t>20-3</t>
  </si>
  <si>
    <t>Zebre v Stade Toulousain</t>
  </si>
  <si>
    <t>6-16</t>
  </si>
  <si>
    <t>1 Vs Tolosa</t>
  </si>
  <si>
    <t>tot: 33</t>
  </si>
  <si>
    <t>Bisegni Giulio</t>
  </si>
  <si>
    <t>Bernini Giacomo</t>
  </si>
  <si>
    <t>Giovanchelli Lorenzo</t>
  </si>
  <si>
    <t>Kelli Haimona</t>
  </si>
  <si>
    <t>in prestito al Petrarca Padova</t>
  </si>
  <si>
    <t>8-31</t>
  </si>
  <si>
    <t>Matias Aguero</t>
  </si>
  <si>
    <t>Haimona Kelly</t>
  </si>
  <si>
    <t>36-8</t>
  </si>
  <si>
    <t>Cork (IRL)</t>
  </si>
  <si>
    <t>19-27</t>
  </si>
  <si>
    <t>Saccardo Alberto</t>
  </si>
  <si>
    <t>Nathan Troy</t>
  </si>
  <si>
    <t>15-10</t>
  </si>
  <si>
    <t>Gary Conway (IRE)</t>
  </si>
  <si>
    <t>Andries Van Schalkwyk</t>
  </si>
  <si>
    <t>Ferraro Luigi</t>
  </si>
  <si>
    <t>Steyn Abraham</t>
  </si>
  <si>
    <t>27-0</t>
  </si>
  <si>
    <t>Marius Mitrea (ITA)</t>
  </si>
  <si>
    <t>25-25</t>
  </si>
  <si>
    <t>3 @ Treviso, Vs Cardiff, Vs Dragons</t>
  </si>
  <si>
    <t>17 (5 cp  1tr)</t>
  </si>
  <si>
    <t>27-20</t>
  </si>
  <si>
    <t>8 (1m 1cp)</t>
  </si>
  <si>
    <t>26-13</t>
  </si>
  <si>
    <t>30-27</t>
  </si>
  <si>
    <t>54-0</t>
  </si>
  <si>
    <t>Alain Rolland (IRE)</t>
  </si>
  <si>
    <t>Numero</t>
  </si>
  <si>
    <t>Ufficiali</t>
  </si>
  <si>
    <t>PERMIT PLAYER</t>
  </si>
  <si>
    <t>Matias AGUERO</t>
  </si>
  <si>
    <t>Dario CHISTOLINI</t>
  </si>
  <si>
    <t>Andrea DE MARCHI</t>
  </si>
  <si>
    <t>Luciano LEIBSON</t>
  </si>
  <si>
    <t>Luca REDOLFINI</t>
  </si>
  <si>
    <t>Tommaso D’APICE</t>
  </si>
  <si>
    <t>Andrea MANICI</t>
  </si>
  <si>
    <t>George BIAGI</t>
  </si>
  <si>
    <t>Marco BORTOLAMI</t>
  </si>
  <si>
    <t>Quintin GELDENHUYS</t>
  </si>
  <si>
    <t>Mauro BERGAMASCO</t>
  </si>
  <si>
    <t>Filippo CRISTIANO</t>
  </si>
  <si>
    <t>Filippo FERRARINI</t>
  </si>
  <si>
    <t>Adries VAN SCHALKWYK</t>
  </si>
  <si>
    <t>Samuela VUNISA</t>
  </si>
  <si>
    <t>Alberto CHILLON</t>
  </si>
  <si>
    <t>Brendon LEONARD</t>
  </si>
  <si>
    <t>Guglielmo PALAZZANI</t>
  </si>
  <si>
    <t>Luciano ORQUERA</t>
  </si>
  <si>
    <t>Gonzalo GARCIA</t>
  </si>
  <si>
    <t>Tommaso IANNONE</t>
  </si>
  <si>
    <t>Matteo PRATICHETTI</t>
  </si>
  <si>
    <t>Dion BERRYMAN</t>
  </si>
  <si>
    <t>Leonardo SARTO</t>
  </si>
  <si>
    <t>Giulio TONIOLATTI</t>
  </si>
  <si>
    <t>Giovanbattista VENDITTI</t>
  </si>
  <si>
    <t>David ODIETE</t>
  </si>
  <si>
    <t>Andrea LOVOTTI</t>
  </si>
  <si>
    <t xml:space="preserve">Lorenzo ROMANO </t>
  </si>
  <si>
    <t xml:space="preserve">Oliviero FABIANI </t>
  </si>
  <si>
    <t>Valerio BERNABO’</t>
  </si>
  <si>
    <t>Andries FERREIRA</t>
  </si>
  <si>
    <t>Jacopo SARTO</t>
  </si>
  <si>
    <t>Kelly HAIMONA</t>
  </si>
  <si>
    <t>Edoardo PADOVANI</t>
  </si>
  <si>
    <t>Mirco BERGAMASCO</t>
  </si>
  <si>
    <t>Giulio BISEGNI</t>
  </si>
  <si>
    <t>Michele VISENTIN</t>
  </si>
  <si>
    <t>Hendrik DANILLER</t>
  </si>
  <si>
    <t>terza linea</t>
  </si>
  <si>
    <t>gialli</t>
  </si>
  <si>
    <t>rossi</t>
  </si>
  <si>
    <t>Presenze CC</t>
  </si>
  <si>
    <t>MOM PRO12</t>
  </si>
  <si>
    <t>MOM CC</t>
  </si>
  <si>
    <t>seconda linea 4</t>
  </si>
  <si>
    <t>seconda linea 5</t>
  </si>
  <si>
    <t>Numero 8</t>
  </si>
  <si>
    <t>centro 12</t>
  </si>
  <si>
    <t>centro 13</t>
  </si>
  <si>
    <t>ala 11</t>
  </si>
  <si>
    <t>ala 14</t>
  </si>
  <si>
    <t>Rovigo</t>
  </si>
  <si>
    <t>GUINNESS PRO12</t>
  </si>
  <si>
    <t>CHALLENGE CUP</t>
  </si>
  <si>
    <t>Bergamasco Mirco</t>
  </si>
  <si>
    <t>Oyonnax</t>
  </si>
  <si>
    <t>Brive</t>
  </si>
  <si>
    <t>Gloucester</t>
  </si>
  <si>
    <t>Castelnovo ne' Monti (RE)</t>
  </si>
  <si>
    <t>Claudio Blessano (FIR)</t>
  </si>
  <si>
    <t>42-21</t>
  </si>
  <si>
    <t>2014/15</t>
  </si>
  <si>
    <t>GN PRO12</t>
  </si>
  <si>
    <t>Challenge Cup</t>
  </si>
  <si>
    <t>Edoardo Padovani</t>
  </si>
  <si>
    <t>16 (2m 3tr)</t>
  </si>
  <si>
    <t>Rugby Rovigo</t>
  </si>
  <si>
    <t>Rugby Rovigo v Zebre</t>
  </si>
  <si>
    <t>7-27</t>
  </si>
  <si>
    <t>Giuseppe Vivarini (FIR)</t>
  </si>
  <si>
    <t>26-41</t>
  </si>
  <si>
    <t>5 ( 1cp 1 tr)</t>
  </si>
  <si>
    <t>33-13</t>
  </si>
  <si>
    <t>31-5</t>
  </si>
  <si>
    <t>Vs Ulster</t>
  </si>
  <si>
    <t>8 ( 1 cp 1tr 1 d)</t>
  </si>
  <si>
    <t>14-15</t>
  </si>
  <si>
    <t>Vs Ospreys</t>
  </si>
  <si>
    <t>3-20</t>
  </si>
  <si>
    <t>Zebre v Oyonnax</t>
  </si>
  <si>
    <t>Matthew Conley (ENG)</t>
  </si>
  <si>
    <t>Vs Oyonnax</t>
  </si>
  <si>
    <t>CA Brive</t>
  </si>
  <si>
    <t>CA Brive v Zebre</t>
  </si>
  <si>
    <t>21-26</t>
  </si>
  <si>
    <t>Brive-la-Gaillarde (FRA)</t>
  </si>
  <si>
    <t xml:space="preserve"> '@ CA Brive</t>
  </si>
  <si>
    <t>16 (4 cp 2tr)</t>
  </si>
  <si>
    <t>Marcello VIOLI</t>
  </si>
  <si>
    <t>permit player tesserato col Rugby Calvisano</t>
  </si>
  <si>
    <t>43-4</t>
  </si>
  <si>
    <t>Ben Whitehouse (WAL)</t>
  </si>
  <si>
    <t>Roberto SANTAMARIA</t>
  </si>
  <si>
    <t>Braam STEYN</t>
  </si>
  <si>
    <t>permit player tesserato col Rugby Viadana</t>
  </si>
  <si>
    <t>David Odiete</t>
  </si>
  <si>
    <t>18-10</t>
  </si>
  <si>
    <t>David Wilkinson (IRE)</t>
  </si>
  <si>
    <t>Vs Edinburgh</t>
  </si>
  <si>
    <t>Gloucester v Zebre</t>
  </si>
  <si>
    <t>35-10</t>
  </si>
  <si>
    <t>Gloucester (ENG)</t>
  </si>
  <si>
    <t>Zebre v Gloucester</t>
  </si>
  <si>
    <t>16-32</t>
  </si>
  <si>
    <t>13-Dec-2014</t>
  </si>
  <si>
    <t>TOT CC</t>
  </si>
  <si>
    <t>TOT PRO12</t>
  </si>
  <si>
    <t>25-11</t>
  </si>
  <si>
    <t>Andrew McMenemy (SCO)</t>
  </si>
  <si>
    <t>16-26</t>
  </si>
  <si>
    <t>17-15</t>
  </si>
  <si>
    <t>Luca SCARSINI</t>
  </si>
  <si>
    <t>7-31</t>
  </si>
  <si>
    <t xml:space="preserve">rescisso il contratto </t>
  </si>
  <si>
    <t>23-13</t>
  </si>
  <si>
    <t>Zebre v CA Brive</t>
  </si>
  <si>
    <t>Vs CA Brive</t>
  </si>
  <si>
    <t>m tecnica 5</t>
  </si>
  <si>
    <t>13 (3 cp 2 tr)</t>
  </si>
  <si>
    <t>Oyonnax v Zebre</t>
  </si>
  <si>
    <t>Oyonnax (FRA)</t>
  </si>
  <si>
    <t>George Biagi</t>
  </si>
  <si>
    <t>Renato GIAMMARIOLI</t>
  </si>
  <si>
    <t>permit player tesserato con l'Accademia Nazionale Ivan Francescato</t>
  </si>
  <si>
    <t>Zebre v Glasgow Warriors</t>
  </si>
  <si>
    <t>Zebre v Warriors</t>
  </si>
  <si>
    <t>10-54</t>
  </si>
  <si>
    <t>Andrei MAHU</t>
  </si>
  <si>
    <t>Federico RUZZA</t>
  </si>
  <si>
    <t>Ruben RICCIOLI</t>
  </si>
  <si>
    <t>5 (1cp 1 tr)</t>
  </si>
  <si>
    <t>arrivato a Febbraio 2015</t>
  </si>
  <si>
    <t>permit player tesserato con la Lazio Rugby 1927</t>
  </si>
  <si>
    <t>Luigi FERRARO</t>
  </si>
  <si>
    <t>Augustin CAVALIERI</t>
  </si>
  <si>
    <t>29-8</t>
  </si>
  <si>
    <t>Dublino (IRE)</t>
  </si>
  <si>
    <t>Nigel Owens (WAL)</t>
  </si>
  <si>
    <t>Laert NAKA</t>
  </si>
  <si>
    <t>Michele SUTTO</t>
  </si>
  <si>
    <t>permit player tesserato con le Fiamme Oro Rugby</t>
  </si>
  <si>
    <t>Lorenzo GIOVANCHELLI</t>
  </si>
  <si>
    <t>permit player tesserato col Rugby San Donà</t>
  </si>
  <si>
    <t>Giacomo BERNINI</t>
  </si>
  <si>
    <t>23-17</t>
  </si>
  <si>
    <t>Maxime MBANDA'</t>
  </si>
  <si>
    <t>Vs Dragons</t>
  </si>
  <si>
    <t xml:space="preserve">Glasgow Warriors v Zebre </t>
  </si>
  <si>
    <t>26-5</t>
  </si>
  <si>
    <t>Filippo GEROSA</t>
  </si>
  <si>
    <t>George Clancy (IRE)</t>
  </si>
  <si>
    <t>53-22</t>
  </si>
  <si>
    <t>Vs Scarlets</t>
  </si>
  <si>
    <t>11 (3cp 1 tr)</t>
  </si>
  <si>
    <t>Bernabò Valerio</t>
  </si>
  <si>
    <t>Sutto Michele</t>
  </si>
  <si>
    <t xml:space="preserve">Mbandà Maxime </t>
  </si>
  <si>
    <t xml:space="preserve">Violi Marcello </t>
  </si>
  <si>
    <t xml:space="preserve">Naka Laert </t>
  </si>
  <si>
    <t xml:space="preserve">Giammarioli Renato </t>
  </si>
  <si>
    <t xml:space="preserve">Ferraro Luigi </t>
  </si>
  <si>
    <t>Ruzza Federico</t>
  </si>
  <si>
    <t xml:space="preserve">Steyn Abraham </t>
  </si>
  <si>
    <t xml:space="preserve">Riccioli Ruben </t>
  </si>
  <si>
    <t xml:space="preserve">Mahu Andrei </t>
  </si>
  <si>
    <t>Romano Lorenzo</t>
  </si>
  <si>
    <t xml:space="preserve">Visentin Michele </t>
  </si>
  <si>
    <t>Ferreira Andries</t>
  </si>
  <si>
    <t xml:space="preserve">Sarto Jacopo </t>
  </si>
  <si>
    <t xml:space="preserve">Daniller Hendrik </t>
  </si>
  <si>
    <t xml:space="preserve">Padovani Edoardo </t>
  </si>
  <si>
    <t xml:space="preserve">Bergamasco Mirco </t>
  </si>
  <si>
    <t>Lovotti Andrea</t>
  </si>
  <si>
    <t>37-0</t>
  </si>
  <si>
    <t>Fabiani Oliviero</t>
  </si>
  <si>
    <t>10-40</t>
  </si>
  <si>
    <t>9-May-2015</t>
  </si>
  <si>
    <t>Gerosa Filippo</t>
  </si>
  <si>
    <t>Cardiff Blues v Zebre</t>
  </si>
  <si>
    <t>29-5</t>
  </si>
  <si>
    <t>m avanti</t>
  </si>
  <si>
    <t>m 3/4</t>
  </si>
  <si>
    <t>Ulrich BEYERS</t>
  </si>
  <si>
    <t>Tommaso BONI</t>
  </si>
  <si>
    <t>Bruno POSTIGLIONI</t>
  </si>
  <si>
    <t>Pietro CECCARELLI</t>
  </si>
  <si>
    <t>Emiliano CORIA</t>
  </si>
  <si>
    <t>Guillermo ROAN</t>
  </si>
  <si>
    <t>Giuseppe DI STEFANO</t>
  </si>
  <si>
    <t>Alessio ZDRILICH</t>
  </si>
  <si>
    <t>Emiliano CAFFINI</t>
  </si>
  <si>
    <t>Jean COOK</t>
  </si>
  <si>
    <t>Paul DERBYSHIRE</t>
  </si>
  <si>
    <t>Johan MEYER</t>
  </si>
  <si>
    <t>Luke BURGESS</t>
  </si>
  <si>
    <t>Carlo CANNA</t>
  </si>
  <si>
    <t>Simone MARINARO</t>
  </si>
  <si>
    <t>Fabio SEMENZATO</t>
  </si>
  <si>
    <t>Maicol AZZOLINI</t>
  </si>
  <si>
    <t>Filippo BUSCEMA</t>
  </si>
  <si>
    <t xml:space="preserve">centro </t>
  </si>
  <si>
    <t>Tommaso CASTELLO</t>
  </si>
  <si>
    <t>Mattia BELLINI</t>
  </si>
  <si>
    <t>Gabriele DI GIULIO</t>
  </si>
  <si>
    <t>Mils MULIAINA</t>
  </si>
  <si>
    <t>Kayle VAN ZYL</t>
  </si>
  <si>
    <t>Padovani Edoardo</t>
  </si>
  <si>
    <t>Alberto CHIESA</t>
  </si>
  <si>
    <t>2015/16</t>
  </si>
  <si>
    <t>Maicol Azzolini</t>
  </si>
  <si>
    <t>Filippo Buscema</t>
  </si>
  <si>
    <t>non arrivato</t>
  </si>
  <si>
    <t>Worcester</t>
  </si>
  <si>
    <t>La Rochelle</t>
  </si>
  <si>
    <t>Ulrich Beyers</t>
  </si>
  <si>
    <t>25-38</t>
  </si>
  <si>
    <t>61-13</t>
  </si>
  <si>
    <t>9 (1m 2 tr)</t>
  </si>
  <si>
    <t>7 (1m 1 tr)</t>
  </si>
  <si>
    <t>13-0</t>
  </si>
  <si>
    <t>26-28</t>
  </si>
  <si>
    <t>Calvisano v Zebre</t>
  </si>
  <si>
    <t>7-28</t>
  </si>
  <si>
    <t>Andrea BRONZINI</t>
  </si>
  <si>
    <t>Davide FRAGNITO</t>
  </si>
  <si>
    <t>Van Zyl Kayle</t>
  </si>
  <si>
    <t>8-20</t>
  </si>
  <si>
    <t>4-Oct-2015</t>
  </si>
  <si>
    <t>Ian MCKINLEY</t>
  </si>
  <si>
    <t>Piazzati</t>
  </si>
  <si>
    <t>arrivato a Parma il 17 Ottobre 2015</t>
  </si>
  <si>
    <t>Carlo Canna</t>
  </si>
  <si>
    <t>34-15</t>
  </si>
  <si>
    <t>5 (1cp 1tr)</t>
  </si>
  <si>
    <t>19-11</t>
  </si>
  <si>
    <t>24-Oct-2015</t>
  </si>
  <si>
    <t>14 (4cp 1 tr)</t>
  </si>
  <si>
    <t>26-15</t>
  </si>
  <si>
    <t>Vs Cardiff</t>
  </si>
  <si>
    <t>6 (3 tr)</t>
  </si>
  <si>
    <t>36-3</t>
  </si>
  <si>
    <t>23-10</t>
  </si>
  <si>
    <t>Andrew Brace (IRL)</t>
  </si>
  <si>
    <t>Arrivato a Parma ad Ottobre</t>
  </si>
  <si>
    <t>Worcester Warriors</t>
  </si>
  <si>
    <t>Zebre v Worcester Warriors</t>
  </si>
  <si>
    <t>27-8</t>
  </si>
  <si>
    <t>Tual Trainini (FRA)</t>
  </si>
  <si>
    <t xml:space="preserve"> Vs Worcester</t>
  </si>
  <si>
    <t>17 (4 cp, 1 tr, 1 drop)</t>
  </si>
  <si>
    <t>20-12</t>
  </si>
  <si>
    <t>Marcello Violi</t>
  </si>
  <si>
    <t>22-39</t>
  </si>
  <si>
    <t>Van Schalkwyk Andries</t>
  </si>
  <si>
    <t>La Rochelle v Zebre</t>
  </si>
  <si>
    <t>27-19</t>
  </si>
  <si>
    <t>La Rochelle (FRA)</t>
  </si>
  <si>
    <t>Tom Foley (ENG)</t>
  </si>
  <si>
    <t>Meyer Johan</t>
  </si>
  <si>
    <t xml:space="preserve">Burgess Luke </t>
  </si>
  <si>
    <t xml:space="preserve">Canna Carlo </t>
  </si>
  <si>
    <t>Zebre v La Rochelle</t>
  </si>
  <si>
    <t>25-5</t>
  </si>
  <si>
    <t>Vs La Rochelle</t>
  </si>
  <si>
    <t>8 (1 cp, 2 tr)</t>
  </si>
  <si>
    <t>28-25</t>
  </si>
  <si>
    <t>16 (1m, 3cp, 1 tr)</t>
  </si>
  <si>
    <t>8-18</t>
  </si>
  <si>
    <t>@ Treviso</t>
  </si>
  <si>
    <t>Worcester Warriors v Zebre</t>
  </si>
  <si>
    <t>15-22</t>
  </si>
  <si>
    <t>Worcester (ENG)</t>
  </si>
  <si>
    <t>Thomas Charabas (FRA)</t>
  </si>
  <si>
    <t>5 (1 cp 1tr)</t>
  </si>
  <si>
    <t>11-14</t>
  </si>
  <si>
    <t>Vs Gloucester</t>
  </si>
  <si>
    <t>arrivato a Parma a Dicembre 2015</t>
  </si>
  <si>
    <t>Gideon KOEGELENBERG</t>
  </si>
  <si>
    <t>12-16</t>
  </si>
  <si>
    <t>Derbyshire Paul</t>
  </si>
  <si>
    <t>Boni Tommaso</t>
  </si>
  <si>
    <t>Coria Emiliano</t>
  </si>
  <si>
    <t>Postiglioni Bruno</t>
  </si>
  <si>
    <t>Roan Guillermo</t>
  </si>
  <si>
    <t>Cook Jean</t>
  </si>
  <si>
    <t>Muliaina Mils</t>
  </si>
  <si>
    <t>Bellini Mattia</t>
  </si>
  <si>
    <t>Castello Tommaso</t>
  </si>
  <si>
    <t>Semenzato Fabio</t>
  </si>
  <si>
    <t>Di Giulio Gabriele</t>
  </si>
  <si>
    <t>Azzolini Maicol</t>
  </si>
  <si>
    <t xml:space="preserve">Koegelenberg Gideon </t>
  </si>
  <si>
    <t xml:space="preserve">Di Stefano Giuseppe </t>
  </si>
  <si>
    <t xml:space="preserve">McKinley Ian </t>
  </si>
  <si>
    <t xml:space="preserve">Nathan Troy </t>
  </si>
  <si>
    <t xml:space="preserve">Saccardo Alberto </t>
  </si>
  <si>
    <t xml:space="preserve">Santamaria Roberto </t>
  </si>
  <si>
    <t xml:space="preserve">Scarsini Luca </t>
  </si>
  <si>
    <t xml:space="preserve">Zdrilich Alessio </t>
  </si>
  <si>
    <t xml:space="preserve">Bronzini Andrea </t>
  </si>
  <si>
    <t xml:space="preserve">Fragnito Davide </t>
  </si>
  <si>
    <t xml:space="preserve">Buscema Filippo </t>
  </si>
  <si>
    <t xml:space="preserve">Marinaro Simone </t>
  </si>
  <si>
    <t>Vs Munster</t>
  </si>
  <si>
    <t>12 (4cp)</t>
  </si>
  <si>
    <t>Ceccarelli Pietro</t>
  </si>
  <si>
    <t>52-0</t>
  </si>
  <si>
    <t xml:space="preserve">Rescisso il contratto </t>
  </si>
  <si>
    <t>34-51</t>
  </si>
  <si>
    <t>Matteo PANUNZI</t>
  </si>
  <si>
    <t>19 (1m 2cp 4tr)</t>
  </si>
  <si>
    <t>10-27</t>
  </si>
  <si>
    <t>Morelli Gabriele</t>
  </si>
  <si>
    <t>Gabriele MORELLI</t>
  </si>
  <si>
    <t>Vs Leinster</t>
  </si>
  <si>
    <t>Ian McKINLEY</t>
  </si>
  <si>
    <t>McKinley Ian</t>
  </si>
  <si>
    <t>32-0</t>
  </si>
  <si>
    <t>47-0</t>
  </si>
  <si>
    <t>Rescisso il contratto</t>
  </si>
  <si>
    <t>29-0</t>
  </si>
  <si>
    <t>14-43</t>
  </si>
  <si>
    <t>14-47</t>
  </si>
  <si>
    <t>70-10</t>
  </si>
  <si>
    <t>LE STAGIONI DELLE ZEBRE RUGBY</t>
  </si>
  <si>
    <t>PUNTI</t>
  </si>
  <si>
    <t>METE</t>
  </si>
  <si>
    <t>BONUS</t>
  </si>
  <si>
    <t>GARE</t>
  </si>
  <si>
    <t>VINTE</t>
  </si>
  <si>
    <t>PARI</t>
  </si>
  <si>
    <t>PERSE</t>
  </si>
  <si>
    <t>FATTI</t>
  </si>
  <si>
    <t>SUBITI</t>
  </si>
  <si>
    <t>DIFF</t>
  </si>
  <si>
    <t>FATTE</t>
  </si>
  <si>
    <t>SUBITE</t>
  </si>
  <si>
    <t>OFF</t>
  </si>
  <si>
    <t>DIF</t>
  </si>
  <si>
    <t>CLASS</t>
  </si>
  <si>
    <t>Head Coach</t>
  </si>
  <si>
    <t>Guinness PRO12</t>
  </si>
  <si>
    <t>Gajan</t>
  </si>
  <si>
    <t>Cavinato</t>
  </si>
  <si>
    <t>Cavinato/Jimenez</t>
  </si>
  <si>
    <t>Guidi</t>
  </si>
  <si>
    <t>ERC Heineken Cup</t>
  </si>
  <si>
    <t>EPCR Challenge Cup</t>
  </si>
  <si>
    <t>47-22</t>
  </si>
  <si>
    <t>22 (4 cp 5tr)</t>
  </si>
  <si>
    <t>7 (1cp 2 tr)</t>
  </si>
  <si>
    <t>Guglielmo Palazzani</t>
  </si>
  <si>
    <t>Aviron Bayonnais vs Zebre</t>
  </si>
  <si>
    <t>Bayonne (FRA)</t>
  </si>
  <si>
    <t>Waterford (IRE)</t>
  </si>
  <si>
    <t>Bartholomeus LE ROUX</t>
  </si>
  <si>
    <t>Carlo FESTUCCIA</t>
  </si>
  <si>
    <t>Joshua FURNO</t>
  </si>
  <si>
    <t>Derick MINNIE</t>
  </si>
  <si>
    <t>Giovanni PETTINELLI</t>
  </si>
  <si>
    <t>Carlo ENGELBRECHT</t>
  </si>
  <si>
    <t>Serafin BORDOLI</t>
  </si>
  <si>
    <t>Giovanni LICATA</t>
  </si>
  <si>
    <t>Faialaga AFAMASAGA</t>
  </si>
  <si>
    <t>Kurt BAKER</t>
  </si>
  <si>
    <t>Sami PANICO</t>
  </si>
  <si>
    <t>Lloyd GREEFF</t>
  </si>
  <si>
    <t>CHAMPIONS CUP</t>
  </si>
  <si>
    <t>Bayonne</t>
  </si>
  <si>
    <t>Convocato Nazionale</t>
  </si>
  <si>
    <t>Serafin Bordoli</t>
  </si>
  <si>
    <t>Carlo Engelbrecht</t>
  </si>
  <si>
    <t>EPCR Champions Cup</t>
  </si>
  <si>
    <t>2016/17</t>
  </si>
  <si>
    <t>35-28</t>
  </si>
  <si>
    <t>Maxime Chalon (FRA)</t>
  </si>
  <si>
    <t>Andrea De Marchi</t>
  </si>
  <si>
    <t>Champions Cup</t>
  </si>
  <si>
    <t xml:space="preserve">Engelbrecht Carlo </t>
  </si>
  <si>
    <t xml:space="preserve">Minnie Derick </t>
  </si>
  <si>
    <t>Pettinelli Giovanni</t>
  </si>
  <si>
    <t>8 (4 tr)</t>
  </si>
  <si>
    <t>U20</t>
  </si>
  <si>
    <t>Non arrivato a Parma</t>
  </si>
  <si>
    <t>Wasps</t>
  </si>
  <si>
    <t>Andries VAN SCHALKWYK</t>
  </si>
  <si>
    <t>17-0</t>
  </si>
  <si>
    <t>5-13</t>
  </si>
  <si>
    <t>Limerick (IRE)</t>
  </si>
  <si>
    <t>21-23</t>
  </si>
  <si>
    <t>11-6</t>
  </si>
  <si>
    <t>Lloid Lynton (SCO)</t>
  </si>
  <si>
    <t>sospesa</t>
  </si>
  <si>
    <t>59-5</t>
  </si>
  <si>
    <t>Andrew Brace (IRE)</t>
  </si>
  <si>
    <t>Jacopo Sarto</t>
  </si>
  <si>
    <t>Wasps v Zebre</t>
  </si>
  <si>
    <t>Coventry (ENG)</t>
  </si>
  <si>
    <t>Greeff Lloyd</t>
  </si>
  <si>
    <t>Susio Marco</t>
  </si>
  <si>
    <t>Panico Sami</t>
  </si>
  <si>
    <t>Marco SUSIO</t>
  </si>
  <si>
    <t>Baker Kurt</t>
  </si>
  <si>
    <t>49-5</t>
  </si>
  <si>
    <t>Dan Jones (WRU)</t>
  </si>
  <si>
    <t>Furno Joshua</t>
  </si>
  <si>
    <t>vs CBL</t>
  </si>
  <si>
    <t>28-33</t>
  </si>
  <si>
    <t>82-14</t>
  </si>
  <si>
    <t>7-52</t>
  </si>
  <si>
    <t>D'Onofrio Giovanni</t>
  </si>
  <si>
    <t>Giovanni D'ONOFRIO</t>
  </si>
  <si>
    <t>14-19</t>
  </si>
  <si>
    <t>14 (3cp 1tr 1dr)</t>
  </si>
  <si>
    <t>Massimo CECILIANI</t>
  </si>
  <si>
    <t>10-33</t>
  </si>
  <si>
    <t>Balocchi Simone</t>
  </si>
  <si>
    <t>Simone BALOCCHI</t>
  </si>
  <si>
    <t>24-31</t>
  </si>
  <si>
    <t xml:space="preserve">Panunzi Matteo </t>
  </si>
  <si>
    <t>14 (1 tr, 2cp, 2 dr)</t>
  </si>
  <si>
    <t>Zebre v Toulouse</t>
  </si>
  <si>
    <t>6-36</t>
  </si>
  <si>
    <t>Toulouse v Zebre</t>
  </si>
  <si>
    <t>54-15</t>
  </si>
  <si>
    <t>17-Dec-2016</t>
  </si>
  <si>
    <t>Ian Tempest (ENG)</t>
  </si>
  <si>
    <t>Christoffel DU PLESSIS</t>
  </si>
  <si>
    <t>Bordoli Serafin</t>
  </si>
  <si>
    <t xml:space="preserve">Du Plessis Christoffel </t>
  </si>
  <si>
    <t xml:space="preserve">Afamasaga Faialaga </t>
  </si>
  <si>
    <t>23-12</t>
  </si>
  <si>
    <t>19-24</t>
  </si>
  <si>
    <t>70-6</t>
  </si>
  <si>
    <t>9 (1m 2tr)</t>
  </si>
  <si>
    <t>66-21</t>
  </si>
  <si>
    <t>Galway (IRE)</t>
  </si>
  <si>
    <t>Maxime Mbandà</t>
  </si>
  <si>
    <t>Guidi/Jimenez</t>
  </si>
  <si>
    <t>Zebre v Wasps</t>
  </si>
  <si>
    <t>27-41</t>
  </si>
  <si>
    <t>trasferito ai Wasps in Inghilterra</t>
  </si>
  <si>
    <t xml:space="preserve">Zebre v Ospreys </t>
  </si>
  <si>
    <t>Daniele Adriano</t>
  </si>
  <si>
    <t>Le Roux Bartholomeus</t>
  </si>
  <si>
    <t>Adriano DANIELE</t>
  </si>
  <si>
    <t>42-7</t>
  </si>
  <si>
    <t>Zanetti Davide</t>
  </si>
  <si>
    <t>Davide ZANETTI</t>
  </si>
  <si>
    <t>17-40</t>
  </si>
  <si>
    <t>Valerio Bernabò</t>
  </si>
  <si>
    <t>Bergamin Dennis</t>
  </si>
  <si>
    <t>Tobias Sidney</t>
  </si>
  <si>
    <t>Sidney TOBIAS</t>
  </si>
  <si>
    <t>Dennis BERGAMIN</t>
  </si>
  <si>
    <t>12 (1m 1cp 2tr)</t>
  </si>
  <si>
    <t>33-3</t>
  </si>
  <si>
    <t>Cornelli Matteo</t>
  </si>
  <si>
    <t>Archetti Matteo</t>
  </si>
  <si>
    <t>Matteo ARCHETTI</t>
  </si>
  <si>
    <t>Matteo CORNELLI</t>
  </si>
  <si>
    <t>68-21</t>
  </si>
  <si>
    <t>Belfast (N.IRE)</t>
  </si>
  <si>
    <t>Malou MORNAS</t>
  </si>
  <si>
    <t>Julien NIBERT</t>
  </si>
  <si>
    <t>4 (2tr)</t>
  </si>
  <si>
    <t>Jilien NIBERT</t>
  </si>
  <si>
    <t>14-50</t>
  </si>
  <si>
    <t>trasferito in Sudafrica per fine carriera</t>
  </si>
  <si>
    <t>arrivato in Italia a Gennaio</t>
  </si>
  <si>
    <t>25-22</t>
  </si>
  <si>
    <t>Mike Adamson (SCO)</t>
  </si>
  <si>
    <t>vs CON</t>
  </si>
  <si>
    <t>29-14</t>
  </si>
  <si>
    <t>Frank Murphy (IRE)</t>
  </si>
  <si>
    <t>vs DRA</t>
  </si>
  <si>
    <t>9 (1cp 3tr)</t>
  </si>
  <si>
    <t>45-10</t>
  </si>
  <si>
    <t>30-24</t>
  </si>
  <si>
    <t>Tommaso Castello</t>
  </si>
  <si>
    <t>3-19</t>
  </si>
  <si>
    <t>RITIRATO</t>
  </si>
  <si>
    <t>Redolfini Luca</t>
  </si>
  <si>
    <t>Nibert Julien</t>
  </si>
  <si>
    <t>Mornas Malou</t>
  </si>
  <si>
    <t>Guinness PRO14</t>
  </si>
  <si>
    <t>2017/18</t>
  </si>
  <si>
    <t>Bradley</t>
  </si>
  <si>
    <t>0-7</t>
  </si>
  <si>
    <t>Vincenzo Schipani (ITA)</t>
  </si>
  <si>
    <t>GUINNESS PRO14</t>
  </si>
  <si>
    <t>Quinton Immelman (RSA)</t>
  </si>
  <si>
    <t>10-41</t>
  </si>
  <si>
    <t>Cheetahs vs Zebre</t>
  </si>
  <si>
    <t>54-39</t>
  </si>
  <si>
    <t>Bloemfontein (RSA)</t>
  </si>
  <si>
    <t>Southern Kings v Zebre</t>
  </si>
  <si>
    <t>17-43</t>
  </si>
  <si>
    <t>Port Elizabeth (RSA)</t>
  </si>
  <si>
    <t>27-23</t>
  </si>
  <si>
    <t>Marius Mitrea (TA)</t>
  </si>
  <si>
    <t>Agen v Zebre</t>
  </si>
  <si>
    <t>Agen (FRA)</t>
  </si>
  <si>
    <t>Zebre v Pau</t>
  </si>
  <si>
    <t>33-38</t>
  </si>
  <si>
    <t>Craig Maxwell-Keys (ENG)</t>
  </si>
  <si>
    <t>Zebre v Cheetahs</t>
  </si>
  <si>
    <t>23-24</t>
  </si>
  <si>
    <t>Dan Jones (WAL)</t>
  </si>
  <si>
    <t>37-8</t>
  </si>
  <si>
    <t>19-36</t>
  </si>
  <si>
    <t>24-10</t>
  </si>
  <si>
    <t>26-33</t>
  </si>
  <si>
    <t>69-12</t>
  </si>
  <si>
    <t>Pierre Brousset (FRA)</t>
  </si>
  <si>
    <t>27-14</t>
  </si>
  <si>
    <t>20-40</t>
  </si>
  <si>
    <t>16-20</t>
  </si>
  <si>
    <t>Pau v Zebre</t>
  </si>
  <si>
    <t>42-14</t>
  </si>
  <si>
    <t>Pau (FRA)</t>
  </si>
  <si>
    <t>Joy Neville (IRE)</t>
  </si>
  <si>
    <t>Zebre v Agen</t>
  </si>
  <si>
    <t>38-30</t>
  </si>
  <si>
    <t>Vlad Iardanescu (ROM)</t>
  </si>
  <si>
    <t>7-10</t>
  </si>
  <si>
    <t>L'Aquila</t>
  </si>
  <si>
    <t>Craig Evans (WAL)</t>
  </si>
  <si>
    <t>Pau</t>
  </si>
  <si>
    <t>Agen</t>
  </si>
  <si>
    <t>Cheetahs</t>
  </si>
  <si>
    <t>RSA</t>
  </si>
  <si>
    <t>Southern Kings</t>
  </si>
  <si>
    <t>GN PRO14</t>
  </si>
  <si>
    <t>Gaffney Ciaran</t>
  </si>
  <si>
    <t>Ah-Nau Cruze</t>
  </si>
  <si>
    <t>Rimpelli Daniele</t>
  </si>
  <si>
    <t>Sisi David</t>
  </si>
  <si>
    <t>Licata Giovanni</t>
  </si>
  <si>
    <t>Tucker James</t>
  </si>
  <si>
    <t>Tuivaiti James</t>
  </si>
  <si>
    <t>Krumov Leonard</t>
  </si>
  <si>
    <t>Luus Luhandre</t>
  </si>
  <si>
    <t>Bruno Pierre</t>
  </si>
  <si>
    <t>Raffaele Riccardo</t>
  </si>
  <si>
    <t>Tenga Roberto</t>
  </si>
  <si>
    <t>Parata Rory</t>
  </si>
  <si>
    <t>Minozzi Matteo</t>
  </si>
  <si>
    <t>Iacob George</t>
  </si>
  <si>
    <t>TOT PRO14</t>
  </si>
  <si>
    <t>Cruze AH-NAU</t>
  </si>
  <si>
    <t>Roberto TENGA</t>
  </si>
  <si>
    <t>Matteo MINOZZI</t>
  </si>
  <si>
    <t>Eduardo BELLO</t>
  </si>
  <si>
    <t>Daniele RIMPELLI</t>
  </si>
  <si>
    <t>Luhandre LUUS</t>
  </si>
  <si>
    <t>David SISI</t>
  </si>
  <si>
    <t>James TUCKER</t>
  </si>
  <si>
    <t>Leonard KRUMOV</t>
  </si>
  <si>
    <t>Jimmy TUIVAITI</t>
  </si>
  <si>
    <t>Pierre BRUNO</t>
  </si>
  <si>
    <t>Riccardo RAFFAELE</t>
  </si>
  <si>
    <t>S.Kings</t>
  </si>
  <si>
    <t>Ciaran GAFFNEY</t>
  </si>
  <si>
    <t>George IACOB</t>
  </si>
  <si>
    <t>Rory PARATA</t>
  </si>
  <si>
    <t>68-7</t>
  </si>
  <si>
    <t>ZEBRE RUGBY CLUB: 2017/2018</t>
  </si>
  <si>
    <t>Cognome</t>
  </si>
  <si>
    <t>Nome</t>
  </si>
  <si>
    <t>Presenze PRO14</t>
  </si>
  <si>
    <t>Presenze C.CUP</t>
  </si>
  <si>
    <t>Tot.Presenze</t>
  </si>
  <si>
    <t>Calci</t>
  </si>
  <si>
    <t>drop</t>
  </si>
  <si>
    <t>Afamasaga</t>
  </si>
  <si>
    <t xml:space="preserve">Faialaga </t>
  </si>
  <si>
    <t>Ah-Nau</t>
  </si>
  <si>
    <t>Cruze</t>
  </si>
  <si>
    <t>Azzolini</t>
  </si>
  <si>
    <t>Maicol</t>
  </si>
  <si>
    <t>Bellini</t>
  </si>
  <si>
    <t>Mattia</t>
  </si>
  <si>
    <t>Bello</t>
  </si>
  <si>
    <t>Eduardo</t>
  </si>
  <si>
    <t>Bernabò</t>
  </si>
  <si>
    <t>Valerio</t>
  </si>
  <si>
    <t xml:space="preserve">Biagi </t>
  </si>
  <si>
    <t>George</t>
  </si>
  <si>
    <t>Bisegni</t>
  </si>
  <si>
    <t>Giulio</t>
  </si>
  <si>
    <t>Boni</t>
  </si>
  <si>
    <t>Tommaso</t>
  </si>
  <si>
    <t>Bordoli</t>
  </si>
  <si>
    <t>Serafin</t>
  </si>
  <si>
    <t>Canna</t>
  </si>
  <si>
    <t>Carlo</t>
  </si>
  <si>
    <t>Castello</t>
  </si>
  <si>
    <t xml:space="preserve">Chistolini </t>
  </si>
  <si>
    <t>Dario</t>
  </si>
  <si>
    <t>D'Apice</t>
  </si>
  <si>
    <t xml:space="preserve">De Marchi </t>
  </si>
  <si>
    <t>Andrea</t>
  </si>
  <si>
    <t>Di Giulio</t>
  </si>
  <si>
    <t>Gabriele</t>
  </si>
  <si>
    <t>Fabiani</t>
  </si>
  <si>
    <t>Oliviero</t>
  </si>
  <si>
    <t>Gaffney</t>
  </si>
  <si>
    <t>Ciaran</t>
  </si>
  <si>
    <t>Giammarioli</t>
  </si>
  <si>
    <t>Renato</t>
  </si>
  <si>
    <t>Krumov</t>
  </si>
  <si>
    <t>Leonard</t>
  </si>
  <si>
    <t>Lovotti</t>
  </si>
  <si>
    <t>Luus</t>
  </si>
  <si>
    <t>Luhandre</t>
  </si>
  <si>
    <t>Mbandà</t>
  </si>
  <si>
    <t>Maxime</t>
  </si>
  <si>
    <t>Manici</t>
  </si>
  <si>
    <t>Meyer</t>
  </si>
  <si>
    <t>Johan</t>
  </si>
  <si>
    <t>Minnie</t>
  </si>
  <si>
    <t>Derick</t>
  </si>
  <si>
    <t>Minozzi</t>
  </si>
  <si>
    <t>Matteo</t>
  </si>
  <si>
    <t>Padovani</t>
  </si>
  <si>
    <t>Edoardo</t>
  </si>
  <si>
    <t>Palazzani</t>
  </si>
  <si>
    <t>Guglielmo</t>
  </si>
  <si>
    <t>Panico</t>
  </si>
  <si>
    <t>Sami</t>
  </si>
  <si>
    <t>Parata</t>
  </si>
  <si>
    <t>Rory</t>
  </si>
  <si>
    <t>Pratichetti</t>
  </si>
  <si>
    <t>Raffaele</t>
  </si>
  <si>
    <t>Riccardo</t>
  </si>
  <si>
    <t>Sarto</t>
  </si>
  <si>
    <t>Jacopo</t>
  </si>
  <si>
    <t>Sisi</t>
  </si>
  <si>
    <t>David</t>
  </si>
  <si>
    <t>Tenga</t>
  </si>
  <si>
    <t>Roberto</t>
  </si>
  <si>
    <t>Tucker</t>
  </si>
  <si>
    <t>James</t>
  </si>
  <si>
    <t>Venditti</t>
  </si>
  <si>
    <t>Giovanbattista</t>
  </si>
  <si>
    <t>Violi</t>
  </si>
  <si>
    <t>Marcello</t>
  </si>
  <si>
    <t>PERMIT PLAYERS</t>
  </si>
  <si>
    <t>Bruno</t>
  </si>
  <si>
    <t>Pierre</t>
  </si>
  <si>
    <t>D'Onofrio</t>
  </si>
  <si>
    <t>Giovanni</t>
  </si>
  <si>
    <t>Fragnito</t>
  </si>
  <si>
    <t>Davide</t>
  </si>
  <si>
    <t>Licata</t>
  </si>
  <si>
    <t>Panunzi</t>
  </si>
  <si>
    <t>Rimpelli</t>
  </si>
  <si>
    <t>Daniele</t>
  </si>
  <si>
    <t>Tuivaiti</t>
  </si>
  <si>
    <t>Jimmy</t>
  </si>
  <si>
    <t>41-6</t>
  </si>
  <si>
    <t>34-32</t>
  </si>
  <si>
    <t>37-14</t>
  </si>
  <si>
    <t>Bello Eduardo</t>
  </si>
  <si>
    <t>due gironi da 7</t>
  </si>
  <si>
    <t>17-22</t>
  </si>
  <si>
    <t>JP Doyle (RFU)</t>
  </si>
  <si>
    <t>Grenoble</t>
  </si>
  <si>
    <t>FC Grenoble v Zebre</t>
  </si>
  <si>
    <t>31-7</t>
  </si>
  <si>
    <t>Grenoble (FRA)</t>
  </si>
  <si>
    <t>Danilo FISCHETTI</t>
  </si>
  <si>
    <t>Giosué ZILOCCHI</t>
  </si>
  <si>
    <t>Samuele ORTIS</t>
  </si>
  <si>
    <t>Apisai TAUYAVUCA</t>
  </si>
  <si>
    <t>Matu TEVI</t>
  </si>
  <si>
    <t>Francois BRUMMER</t>
  </si>
  <si>
    <t>Nicolas DE BATTISTA</t>
  </si>
  <si>
    <t>Paula BALEKANA</t>
  </si>
  <si>
    <t>Mathieu GUILLOMOT</t>
  </si>
  <si>
    <t>22-12</t>
  </si>
  <si>
    <t>Andrea Piardi (ITA)</t>
  </si>
  <si>
    <t>ZEBRE RUGBY CLUB: 2018/2019</t>
  </si>
  <si>
    <t>Balekana</t>
  </si>
  <si>
    <t>Paula</t>
  </si>
  <si>
    <t>Brummer</t>
  </si>
  <si>
    <t>Francois</t>
  </si>
  <si>
    <t>Ceciliani</t>
  </si>
  <si>
    <t>Massimo</t>
  </si>
  <si>
    <t>De Battista</t>
  </si>
  <si>
    <t>Nicolas</t>
  </si>
  <si>
    <t>Ortis</t>
  </si>
  <si>
    <t>Samuele</t>
  </si>
  <si>
    <t>Tauyavuca</t>
  </si>
  <si>
    <t>Apisai</t>
  </si>
  <si>
    <t>Tevi</t>
  </si>
  <si>
    <t>Matu</t>
  </si>
  <si>
    <t>Zilocchi</t>
  </si>
  <si>
    <t>Giosué</t>
  </si>
  <si>
    <t>Casilio</t>
  </si>
  <si>
    <t>Nicolò</t>
  </si>
  <si>
    <t>Bianchi</t>
  </si>
  <si>
    <t>Fischetti</t>
  </si>
  <si>
    <t>Danilo</t>
  </si>
  <si>
    <t>Manfredi</t>
  </si>
  <si>
    <t>Marco</t>
  </si>
  <si>
    <t>Vaccari</t>
  </si>
  <si>
    <t>Ludovico</t>
  </si>
  <si>
    <t>Zebre v Southern Kings</t>
  </si>
  <si>
    <t>32-16</t>
  </si>
  <si>
    <t>2018/19</t>
  </si>
  <si>
    <t>Ceciliani Massimo</t>
  </si>
  <si>
    <t>Tauyavuca Apisai</t>
  </si>
  <si>
    <t>Zilocchi Giosué</t>
  </si>
  <si>
    <t>32-13</t>
  </si>
  <si>
    <t>De Battista Nicolas</t>
  </si>
  <si>
    <t>Brummer Francois</t>
  </si>
  <si>
    <t>Tevi Matu</t>
  </si>
  <si>
    <t>26-24</t>
  </si>
  <si>
    <t>16-5</t>
  </si>
  <si>
    <t>Kings</t>
  </si>
  <si>
    <t>8-22</t>
  </si>
  <si>
    <t>Glasgow v Zebre</t>
  </si>
  <si>
    <t>Balekana Paula</t>
  </si>
  <si>
    <t>Ortis Samuele</t>
  </si>
  <si>
    <t>Bristol Bears</t>
  </si>
  <si>
    <t>Bristol Bears v Zebre</t>
  </si>
  <si>
    <t>43-22</t>
  </si>
  <si>
    <t>Bristol (ENG)</t>
  </si>
  <si>
    <t>Bristol</t>
  </si>
  <si>
    <t>Zebre v Bristol Bears</t>
  </si>
  <si>
    <t>20-17</t>
  </si>
  <si>
    <t>Ludovic Cayre (FRA)</t>
  </si>
  <si>
    <t>Enisei-STM</t>
  </si>
  <si>
    <t>Iacopo</t>
  </si>
  <si>
    <t>34-16</t>
  </si>
  <si>
    <t>Bianchi Iacopo</t>
  </si>
  <si>
    <t>Iacopo BIANCHI</t>
  </si>
  <si>
    <t>David Sisi</t>
  </si>
  <si>
    <t>Koffi Antoine</t>
  </si>
  <si>
    <t>Ruggeri Davide</t>
  </si>
  <si>
    <t>Manfredi Marco</t>
  </si>
  <si>
    <t>Elliott Jamie</t>
  </si>
  <si>
    <t>Ruggeri</t>
  </si>
  <si>
    <t>Elliott</t>
  </si>
  <si>
    <t>Jamie</t>
  </si>
  <si>
    <t>Jamie ELLIOTT</t>
  </si>
  <si>
    <t>Marco MANFREDI</t>
  </si>
  <si>
    <t>Davide RUGGERI</t>
  </si>
  <si>
    <t>Antoine KOFFI</t>
  </si>
  <si>
    <t>Koffi</t>
  </si>
  <si>
    <t>Antonie</t>
  </si>
  <si>
    <t>7-32</t>
  </si>
  <si>
    <t>Renton Joshua</t>
  </si>
  <si>
    <t>Renton</t>
  </si>
  <si>
    <t>Joshua</t>
  </si>
  <si>
    <t>Brown</t>
  </si>
  <si>
    <t>Joshua RENTON</t>
  </si>
  <si>
    <t>43-0</t>
  </si>
  <si>
    <t>Cwengile Jedezeweni (RSA)</t>
  </si>
  <si>
    <t>RUS</t>
  </si>
  <si>
    <t>Enisei-STM v Zebre</t>
  </si>
  <si>
    <t>14-31</t>
  </si>
  <si>
    <t>Sochi (RUS)</t>
  </si>
  <si>
    <t>Zebre v Enisei-STM</t>
  </si>
  <si>
    <t>58-14</t>
  </si>
  <si>
    <t>Ben Blain (SCO)</t>
  </si>
  <si>
    <t>8-10</t>
  </si>
  <si>
    <t>Benetton</t>
  </si>
  <si>
    <t>28-10</t>
  </si>
  <si>
    <t>29-Dec-2018</t>
  </si>
  <si>
    <t>tot gare ufficiali</t>
  </si>
  <si>
    <t>Beyers Ulrich</t>
  </si>
  <si>
    <t>Brown James</t>
  </si>
  <si>
    <t>James BROWN</t>
  </si>
  <si>
    <t>12-27</t>
  </si>
  <si>
    <t>Stade Rochelais</t>
  </si>
  <si>
    <t>32-12</t>
  </si>
  <si>
    <t>10-22</t>
  </si>
  <si>
    <t>19-Jan-2019</t>
  </si>
  <si>
    <t>Cheetahs v Zebre</t>
  </si>
  <si>
    <t>61-28</t>
  </si>
  <si>
    <t>primo centurione</t>
  </si>
  <si>
    <t>secondo centurione</t>
  </si>
  <si>
    <t>terzo centurione</t>
  </si>
  <si>
    <t>quarto centurione</t>
  </si>
  <si>
    <t>quinto centurione</t>
  </si>
  <si>
    <t>amichevoli</t>
  </si>
  <si>
    <t>24-40</t>
  </si>
  <si>
    <t>Viadana (M)</t>
  </si>
  <si>
    <t>54-7</t>
  </si>
  <si>
    <t>Alessandro</t>
  </si>
  <si>
    <t>Mordacci</t>
  </si>
  <si>
    <t>Alessandro MORDACCI</t>
  </si>
  <si>
    <t>10-42</t>
  </si>
  <si>
    <t>Nocera Matteo</t>
  </si>
  <si>
    <t>Nocera</t>
  </si>
  <si>
    <t>Matteo NOCERA</t>
  </si>
  <si>
    <t>31-12</t>
  </si>
  <si>
    <t>Fischetti Danilo</t>
  </si>
  <si>
    <t>Ciccioli Marco</t>
  </si>
  <si>
    <t>Marco CICCIOLI</t>
  </si>
  <si>
    <t>5-6</t>
  </si>
  <si>
    <t>Mordacci Alessandro</t>
  </si>
  <si>
    <t>42-0</t>
  </si>
  <si>
    <t>Keith Allen (SCO)</t>
  </si>
  <si>
    <t>Alongi Filippo</t>
  </si>
  <si>
    <t>Alongi</t>
  </si>
  <si>
    <t>Filippo</t>
  </si>
  <si>
    <t>Ciccioli</t>
  </si>
  <si>
    <t>Filippo ALONGI</t>
  </si>
  <si>
    <t>11-25</t>
  </si>
  <si>
    <t>12-19</t>
  </si>
  <si>
    <t>Belfast (N. IRE)</t>
  </si>
  <si>
    <t>Paris (FRA)</t>
  </si>
  <si>
    <t>Dublin (IRE)</t>
  </si>
  <si>
    <t>Zebre v Brive</t>
  </si>
  <si>
    <t>Brive v Zebre</t>
  </si>
  <si>
    <t>Stade Francais v Zebre</t>
  </si>
  <si>
    <t>Zebre v Stade Francais</t>
  </si>
  <si>
    <t>Ian Nagle</t>
  </si>
  <si>
    <t>2019/20</t>
  </si>
  <si>
    <t>Stade Francais</t>
  </si>
  <si>
    <t>James ELLIOTT</t>
  </si>
  <si>
    <t>Michelangelo BIONDELLI</t>
  </si>
  <si>
    <t>Paolo BUONFIGLIO</t>
  </si>
  <si>
    <t>Alexandru TARUS</t>
  </si>
  <si>
    <t>Giosuè ZILOCCHI</t>
  </si>
  <si>
    <t>Luca BIGI</t>
  </si>
  <si>
    <t>Mick KEARNEY</t>
  </si>
  <si>
    <t>Ian NAGLE</t>
  </si>
  <si>
    <t>Lorenzo MASSELLI</t>
  </si>
  <si>
    <t>Nicolò CASILIO</t>
  </si>
  <si>
    <t>Ratko JELIC</t>
  </si>
  <si>
    <t>giocatore invitato</t>
  </si>
  <si>
    <t>Leonardo MANTELLI</t>
  </si>
  <si>
    <t>Enrico LUCCHIN</t>
  </si>
  <si>
    <t>Federico MORI</t>
  </si>
  <si>
    <t>Ludovico VACCARI</t>
  </si>
  <si>
    <t>Charlie WALKER</t>
  </si>
  <si>
    <t>Jacopo TRULLA</t>
  </si>
  <si>
    <t>ZEBRE RUGBY CLUB: 2019/2020</t>
  </si>
  <si>
    <t>GIOCATORI INVITATI</t>
  </si>
  <si>
    <t>Jelic</t>
  </si>
  <si>
    <t>Mantelli</t>
  </si>
  <si>
    <t>Mori</t>
  </si>
  <si>
    <t>Federico</t>
  </si>
  <si>
    <t>Leonardo</t>
  </si>
  <si>
    <t>Ratko</t>
  </si>
  <si>
    <t>Trulla</t>
  </si>
  <si>
    <t>Bigi</t>
  </si>
  <si>
    <t>Luca</t>
  </si>
  <si>
    <t>Biondelli</t>
  </si>
  <si>
    <t>Michelangelo</t>
  </si>
  <si>
    <t>Buonfiglio</t>
  </si>
  <si>
    <t>Paolo</t>
  </si>
  <si>
    <t xml:space="preserve">Kearney </t>
  </si>
  <si>
    <t>Mick</t>
  </si>
  <si>
    <t>Laloifi</t>
  </si>
  <si>
    <t>Junior</t>
  </si>
  <si>
    <t>Lucchin</t>
  </si>
  <si>
    <t>Enrico</t>
  </si>
  <si>
    <t>Masselli</t>
  </si>
  <si>
    <t>Lorenzo</t>
  </si>
  <si>
    <t>Nagle</t>
  </si>
  <si>
    <t>Ian</t>
  </si>
  <si>
    <t>Tarus</t>
  </si>
  <si>
    <t>Alexadru</t>
  </si>
  <si>
    <t>Walker</t>
  </si>
  <si>
    <t>Charlie</t>
  </si>
  <si>
    <t>Junior LALOIFI</t>
  </si>
  <si>
    <t>24-24</t>
  </si>
  <si>
    <t>Massimo CIOFFI</t>
  </si>
  <si>
    <t>50-15</t>
  </si>
  <si>
    <t>GIOCATORE INVITATO</t>
  </si>
  <si>
    <t>Nagle Ian</t>
  </si>
  <si>
    <t xml:space="preserve">Kearney Mick </t>
  </si>
  <si>
    <t xml:space="preserve">Tarus Alexandru </t>
  </si>
  <si>
    <t xml:space="preserve">Lucchin Enrico </t>
  </si>
  <si>
    <t xml:space="preserve">Vaccari Ludovico </t>
  </si>
  <si>
    <t xml:space="preserve">Casilio Nicolò </t>
  </si>
  <si>
    <t xml:space="preserve">Mori Federico </t>
  </si>
  <si>
    <t>28-52</t>
  </si>
  <si>
    <t>Biondelli Michelangelo</t>
  </si>
  <si>
    <t>Cioffi Massimo</t>
  </si>
  <si>
    <t>Mantelli Leonardo</t>
  </si>
  <si>
    <t>Buonfiglio Paolo</t>
  </si>
  <si>
    <t>apertura/estremo</t>
  </si>
  <si>
    <t>ala/estremo</t>
  </si>
  <si>
    <t>54-10</t>
  </si>
  <si>
    <t>Rasta Rasivhenge (RSA)</t>
  </si>
  <si>
    <t>0-3</t>
  </si>
  <si>
    <t>N. IRL</t>
  </si>
  <si>
    <t>Sam Grove-White (SCO)</t>
  </si>
  <si>
    <t>22-7</t>
  </si>
  <si>
    <t>Bigi Luca</t>
  </si>
  <si>
    <t>Laloifi Junior</t>
  </si>
  <si>
    <t>Walker Charlie</t>
  </si>
  <si>
    <t>59-21</t>
  </si>
  <si>
    <t>Masselli Lorenzo</t>
  </si>
  <si>
    <t>Stade Français</t>
  </si>
  <si>
    <t>Giulio Bisegni</t>
  </si>
  <si>
    <t>12-13</t>
  </si>
  <si>
    <t>12-39</t>
  </si>
  <si>
    <t>convocato Nazionale</t>
  </si>
  <si>
    <t>convocato con una selezione</t>
  </si>
  <si>
    <t>27-24</t>
  </si>
  <si>
    <t>Tommaso Boni</t>
  </si>
  <si>
    <t>contratto rescisso</t>
  </si>
  <si>
    <t>Zebre v Benetton Rugby</t>
  </si>
  <si>
    <t>Benetton Rugby v Zebre</t>
  </si>
  <si>
    <t>8-13</t>
  </si>
  <si>
    <t>Benetton Rugby</t>
  </si>
  <si>
    <t>36-25</t>
  </si>
  <si>
    <t>41-13</t>
  </si>
  <si>
    <t>24-29</t>
  </si>
  <si>
    <t>Nika Amashukeli (GEO)</t>
  </si>
  <si>
    <t>Parigi</t>
  </si>
  <si>
    <t>7-7</t>
  </si>
  <si>
    <t>56-24</t>
  </si>
  <si>
    <t>Jesi</t>
  </si>
  <si>
    <t>Legnano</t>
  </si>
  <si>
    <t>Brugnara Riccardo</t>
  </si>
  <si>
    <t>Brugnara</t>
  </si>
  <si>
    <t>Riccardo BRUGNARA</t>
  </si>
  <si>
    <t>0-28</t>
  </si>
  <si>
    <t>Pescetto Paolo</t>
  </si>
  <si>
    <t>Luccardi Matteo</t>
  </si>
  <si>
    <t>Luccardi</t>
  </si>
  <si>
    <t>Pescetto</t>
  </si>
  <si>
    <t>Matteo LUCCARDI</t>
  </si>
  <si>
    <t>Paolo PESCETTO</t>
  </si>
  <si>
    <t>Tot.</t>
  </si>
  <si>
    <t>Partite ufficiali</t>
  </si>
  <si>
    <t>0-0</t>
  </si>
  <si>
    <t>Vittoria più ampia in PRO14</t>
  </si>
  <si>
    <t>Vittoria più ampia</t>
  </si>
  <si>
    <t>Categoria</t>
  </si>
  <si>
    <t>Record</t>
  </si>
  <si>
    <t>Prima vittoria in Galles</t>
  </si>
  <si>
    <t>Prima vittoria in Francia</t>
  </si>
  <si>
    <t>Prima vittoria in Inghilterra</t>
  </si>
  <si>
    <t>Prima vittoria in Sudafrica</t>
  </si>
  <si>
    <t>Prima vittoria in Irlanda</t>
  </si>
  <si>
    <t>Miglior marcatore</t>
  </si>
  <si>
    <t>Metaman</t>
  </si>
  <si>
    <t>Arbitro con più presenze</t>
  </si>
  <si>
    <t>Prima vittoria in Scozia</t>
  </si>
  <si>
    <t>Zebre 54 v Enisei-STM 18</t>
  </si>
  <si>
    <t>Zebre 41 v Cheetahs 13</t>
  </si>
  <si>
    <t>Cardiff Blues 25 - Zebre 30</t>
  </si>
  <si>
    <t>CA Brive 21 v Zebre 26</t>
  </si>
  <si>
    <t>Worcester Warriors 15 v Zebre 22</t>
  </si>
  <si>
    <t>Edinburgh Rugby 14 v Zebre 19</t>
  </si>
  <si>
    <t>Southern Kings 17 v Zebre 43</t>
  </si>
  <si>
    <t>Connacht 11 v Zebre 19</t>
  </si>
  <si>
    <t>Head coach con più presenze</t>
  </si>
  <si>
    <t>Andries Van Schalkwyk, 23 mete</t>
  </si>
  <si>
    <t>Ian Davies (WAL), 14 partite</t>
  </si>
  <si>
    <t>Miglior marcatore in gara ufficiale</t>
  </si>
  <si>
    <t>Carlo Canna, 23 punti (Zebre 54 v Enisei-STM 18)</t>
  </si>
  <si>
    <t>Annullata</t>
  </si>
  <si>
    <t>non arrivato a Parma</t>
  </si>
  <si>
    <t>13-17</t>
  </si>
  <si>
    <t>Rizzi Antonio</t>
  </si>
  <si>
    <t>Stoian Cristian</t>
  </si>
  <si>
    <t>Stoian</t>
  </si>
  <si>
    <t>Cristian</t>
  </si>
  <si>
    <t>Rizzi</t>
  </si>
  <si>
    <t>Antonio</t>
  </si>
  <si>
    <t>Cristian STOIAN</t>
  </si>
  <si>
    <t>Antonio RIZZI</t>
  </si>
  <si>
    <t>Gianluca Gnecchi (ITA)</t>
  </si>
  <si>
    <t>9-16</t>
  </si>
  <si>
    <t>Trulla Jacopo</t>
  </si>
  <si>
    <t>ZEBRE RUGBY CLUB: 2020/21</t>
  </si>
  <si>
    <t>Fusco</t>
  </si>
  <si>
    <t>Alessandro FUSCO</t>
  </si>
  <si>
    <t>2020/21</t>
  </si>
  <si>
    <t>Chris Busby (IRE)</t>
  </si>
  <si>
    <t>sesto centurione</t>
  </si>
  <si>
    <t>63-8</t>
  </si>
  <si>
    <t>Antoine</t>
  </si>
  <si>
    <t>18-17</t>
  </si>
  <si>
    <t>Casolari Nardo</t>
  </si>
  <si>
    <t>Casolari</t>
  </si>
  <si>
    <t>Nardo</t>
  </si>
  <si>
    <t>Nardo CASOLARI</t>
  </si>
  <si>
    <t>Venditti Gabriele</t>
  </si>
  <si>
    <t>Gabriele VENDITTI</t>
  </si>
  <si>
    <t>un girone da 14</t>
  </si>
  <si>
    <t>12-47</t>
  </si>
  <si>
    <t>52-3</t>
  </si>
  <si>
    <t>settimo centurione</t>
  </si>
  <si>
    <t>Chianucci Andrea</t>
  </si>
  <si>
    <t>Forcucci Alessandro</t>
  </si>
  <si>
    <t>Fusco Alessandro</t>
  </si>
  <si>
    <t>Chianucci</t>
  </si>
  <si>
    <t>Forcucci</t>
  </si>
  <si>
    <t>Marinaro</t>
  </si>
  <si>
    <t>Simone</t>
  </si>
  <si>
    <t>Andrea CHIANUCCI</t>
  </si>
  <si>
    <t>Alessandro FORCUCCI</t>
  </si>
  <si>
    <t>Aviron Bayonnais Rugby</t>
  </si>
  <si>
    <t>Zebre v Bayonne</t>
  </si>
  <si>
    <t>Adam Jones (WAL)</t>
  </si>
  <si>
    <t>Adam Leal (ENG)</t>
  </si>
  <si>
    <t>16-18</t>
  </si>
  <si>
    <t>15-24</t>
  </si>
  <si>
    <t>22-18</t>
  </si>
  <si>
    <t>Leavasa Potu Junior</t>
  </si>
  <si>
    <t>Leavasa</t>
  </si>
  <si>
    <t>Potu Junior</t>
  </si>
  <si>
    <t>Potu Junior LEAVASA</t>
  </si>
  <si>
    <t>10-26</t>
  </si>
  <si>
    <t>Zebre v Edinburgh Rugby</t>
  </si>
  <si>
    <t>gare</t>
  </si>
  <si>
    <t>vinte</t>
  </si>
  <si>
    <t>% vittorie</t>
  </si>
  <si>
    <t>tot.</t>
  </si>
  <si>
    <t>10-0</t>
  </si>
  <si>
    <t>20-31</t>
  </si>
  <si>
    <t>Alaimalo Charles</t>
  </si>
  <si>
    <t>Alaimalo</t>
  </si>
  <si>
    <t>Charles</t>
  </si>
  <si>
    <t>Charles ALAIMALO</t>
  </si>
  <si>
    <t>31-48</t>
  </si>
  <si>
    <t>Zebre v Leinster Rugby</t>
  </si>
  <si>
    <t>Taddia Niccolò</t>
  </si>
  <si>
    <t>Taddia</t>
  </si>
  <si>
    <t>Niccolò</t>
  </si>
  <si>
    <t>Niccolò TADDIA</t>
  </si>
  <si>
    <t>49-3</t>
  </si>
  <si>
    <t>ottavi di finale</t>
  </si>
  <si>
    <t>Bath Rugby</t>
  </si>
  <si>
    <t>27-35</t>
  </si>
  <si>
    <t>Zebre v Bath</t>
  </si>
  <si>
    <t>ottavo centurione</t>
  </si>
  <si>
    <t>Bath</t>
  </si>
  <si>
    <t>Guinness PRO14 Rainbow Cup</t>
  </si>
  <si>
    <t>un girone da 12</t>
  </si>
  <si>
    <t>Rainbow Cup</t>
  </si>
  <si>
    <t>GUINNESS PRO14 RAINBOW CUP</t>
  </si>
  <si>
    <t>Edinburgh Rugby v Zebre</t>
  </si>
  <si>
    <t>24-18</t>
  </si>
  <si>
    <t>nono centurione</t>
  </si>
  <si>
    <t>Ribaldi Giampietro</t>
  </si>
  <si>
    <t>Presenze Rainbow Cup</t>
  </si>
  <si>
    <t>Ribaldi</t>
  </si>
  <si>
    <t>Giampietro</t>
  </si>
  <si>
    <t>TOT RC</t>
  </si>
  <si>
    <t>Giampietro RIBALDI</t>
  </si>
  <si>
    <t>9(7)</t>
  </si>
  <si>
    <t>20-25</t>
  </si>
  <si>
    <t>decimo centurione</t>
  </si>
  <si>
    <t>34-27</t>
  </si>
  <si>
    <t>37-12</t>
  </si>
  <si>
    <t>Di Marco Filippo</t>
  </si>
  <si>
    <t>Di Marco</t>
  </si>
  <si>
    <t>Filippo DI MARCO</t>
  </si>
  <si>
    <t>11-54</t>
  </si>
  <si>
    <t>D'Amico Nicolò</t>
  </si>
  <si>
    <t>D'Amico</t>
  </si>
  <si>
    <t>Nicolò D'AMICO</t>
  </si>
  <si>
    <t>ZEBRE RUGBY CLUB: 2021/22</t>
  </si>
  <si>
    <t>Presenze URC</t>
  </si>
  <si>
    <t>Andreani</t>
  </si>
  <si>
    <t>Neculai</t>
  </si>
  <si>
    <t>Ion</t>
  </si>
  <si>
    <t>Zambonin</t>
  </si>
  <si>
    <t>TOT URC</t>
  </si>
  <si>
    <t>UNITED RUGBY CHAMPIONSHIP</t>
  </si>
  <si>
    <t>Bulls</t>
  </si>
  <si>
    <t>Lions</t>
  </si>
  <si>
    <t>Petrarca</t>
  </si>
  <si>
    <t>Ion NECULAI</t>
  </si>
  <si>
    <t>Andrea ZAMBONIN</t>
  </si>
  <si>
    <t>Luca ANDREANI</t>
  </si>
  <si>
    <t>Tuivuaka</t>
  </si>
  <si>
    <t>Asaeli</t>
  </si>
  <si>
    <t>Mitchell</t>
  </si>
  <si>
    <t>Liam</t>
  </si>
  <si>
    <t>O'Malley</t>
  </si>
  <si>
    <t>Timothy</t>
  </si>
  <si>
    <t>Liam MITCHELL</t>
  </si>
  <si>
    <t>Asaeli TUIVUAKA</t>
  </si>
  <si>
    <t>Timothy O'MALLEY</t>
  </si>
  <si>
    <t>Erich</t>
  </si>
  <si>
    <t>Cronjé</t>
  </si>
  <si>
    <t>Petrarca Rugby v Zebre</t>
  </si>
  <si>
    <t>19-28</t>
  </si>
  <si>
    <t>Padova</t>
  </si>
  <si>
    <t>Zebre v Lions</t>
  </si>
  <si>
    <t>Stormers v Zebre</t>
  </si>
  <si>
    <t>Sharks v Zebre</t>
  </si>
  <si>
    <t>Zebre v Bulls</t>
  </si>
  <si>
    <t>Cardiff Rugby v Zebre</t>
  </si>
  <si>
    <t>Durban (RSA)</t>
  </si>
  <si>
    <t>Edimburgo (SCO)</t>
  </si>
  <si>
    <t>United Rugby Championship</t>
  </si>
  <si>
    <t>2021/22</t>
  </si>
  <si>
    <t>un girone da 16</t>
  </si>
  <si>
    <t>Petrarca Rugby</t>
  </si>
  <si>
    <t>Ramiro Valdés IRIBARREN</t>
  </si>
  <si>
    <t>Biarritz</t>
  </si>
  <si>
    <t>Tolone</t>
  </si>
  <si>
    <t>Newcastle</t>
  </si>
  <si>
    <t>Bellini 21</t>
  </si>
  <si>
    <t>URC</t>
  </si>
  <si>
    <t>Emirates Lions</t>
  </si>
  <si>
    <t>Cardiff Rugby</t>
  </si>
  <si>
    <t>26-38</t>
  </si>
  <si>
    <t>Zebre v Emirates Lions</t>
  </si>
  <si>
    <t>Zambonin Andrea</t>
  </si>
  <si>
    <t>Neculai Ion</t>
  </si>
  <si>
    <t>3-36</t>
  </si>
  <si>
    <t>Tuivuaka Asaeli</t>
  </si>
  <si>
    <t>7-43</t>
  </si>
  <si>
    <t>Oliviero Fabiani</t>
  </si>
  <si>
    <t>43-7</t>
  </si>
  <si>
    <t>Dublino</t>
  </si>
  <si>
    <t>Andreani Luca</t>
  </si>
  <si>
    <t>Cronjé Erich</t>
  </si>
  <si>
    <t>6-17</t>
  </si>
  <si>
    <t>13-26</t>
  </si>
  <si>
    <t>Tolone v Zebre</t>
  </si>
  <si>
    <t>Tolone (FRA)</t>
  </si>
  <si>
    <t>Newcastle Falcons v Zebre</t>
  </si>
  <si>
    <t>Mitchell Liam</t>
  </si>
  <si>
    <t>O'Malley Timothy</t>
  </si>
  <si>
    <t>Erich CRONJE'</t>
  </si>
  <si>
    <t>tre gironi da 5</t>
  </si>
  <si>
    <t>RC Toulon</t>
  </si>
  <si>
    <t>28-14</t>
  </si>
  <si>
    <t>RC Toulon v Zebre</t>
  </si>
  <si>
    <t>14-28</t>
  </si>
  <si>
    <t>Michael Bradley, 106 partite</t>
  </si>
  <si>
    <t>14-39</t>
  </si>
  <si>
    <t>Andrea Piardi (FIR)</t>
  </si>
  <si>
    <t>Fox-Matamua</t>
  </si>
  <si>
    <t>Taina</t>
  </si>
  <si>
    <t>Taina FOX-MATAMUA</t>
  </si>
  <si>
    <t>Chris COOK</t>
  </si>
  <si>
    <t>Cook</t>
  </si>
  <si>
    <t>Chris</t>
  </si>
  <si>
    <t>Hollie Davidson (SCO)</t>
  </si>
  <si>
    <t>26-36</t>
  </si>
  <si>
    <t>17-34</t>
  </si>
  <si>
    <t>Vodacom Bulls</t>
  </si>
  <si>
    <t>7-45</t>
  </si>
  <si>
    <t>Zebre v Vodacom Bulls</t>
  </si>
  <si>
    <t>27-22</t>
  </si>
  <si>
    <t>Renato Giammarioli</t>
  </si>
  <si>
    <t>Fox-Matamua Taina</t>
  </si>
  <si>
    <t>DHL Stormers</t>
  </si>
  <si>
    <t>55-7</t>
  </si>
  <si>
    <t>Stellenbosch (RSA)</t>
  </si>
  <si>
    <t>DHL Stormers v Zebre</t>
  </si>
  <si>
    <t>Pitinari Juan</t>
  </si>
  <si>
    <t>Stormers</t>
  </si>
  <si>
    <t>Sharks</t>
  </si>
  <si>
    <t>Juan PITINARI</t>
  </si>
  <si>
    <t>38-6</t>
  </si>
  <si>
    <t>Cell C Sharks v Zebre</t>
  </si>
  <si>
    <t>Gesi Simone</t>
  </si>
  <si>
    <t>Di Bartolomeo Tommaso</t>
  </si>
  <si>
    <t>Tommaso DI BARTOLOMEO</t>
  </si>
  <si>
    <t>Simone GESI</t>
  </si>
  <si>
    <t>Jaco Peyper (RSA)</t>
  </si>
  <si>
    <t>24-41</t>
  </si>
  <si>
    <t>40-12</t>
  </si>
  <si>
    <t>Bradley/Bergamaschi/Roselli</t>
  </si>
  <si>
    <t>Newcastle Falcons</t>
  </si>
  <si>
    <t>Luca Bigi</t>
  </si>
  <si>
    <t>Newcastle (ENG)</t>
  </si>
  <si>
    <t>29-26</t>
  </si>
  <si>
    <t>Cook Chris</t>
  </si>
  <si>
    <t>Pani Lorenzo</t>
  </si>
  <si>
    <t>Pani</t>
  </si>
  <si>
    <t>Lorenzo PANI</t>
  </si>
  <si>
    <t>23-18</t>
  </si>
  <si>
    <t>Vintcent Ross</t>
  </si>
  <si>
    <t>Smith Jr Franco</t>
  </si>
  <si>
    <t>Franco SMITH JR</t>
  </si>
  <si>
    <t>Ross VINTCENT</t>
  </si>
  <si>
    <t>39-17</t>
  </si>
  <si>
    <t>Carlo Canna, 717 punti</t>
  </si>
  <si>
    <t>22-20</t>
  </si>
  <si>
    <t>Connacht Rugby v Zebre</t>
  </si>
  <si>
    <t>2022/23</t>
  </si>
  <si>
    <t>Roselli</t>
  </si>
  <si>
    <t>due gironi da dieci</t>
  </si>
  <si>
    <t>Ealing Trailfinders</t>
  </si>
  <si>
    <t>Ealing Trailfinders v Zebre</t>
  </si>
  <si>
    <t>42-12</t>
  </si>
  <si>
    <t>Ealing</t>
  </si>
  <si>
    <t>George Selwood (ENG)</t>
  </si>
  <si>
    <t>Ealing (ENG)</t>
  </si>
  <si>
    <t>ZEBRE PARMA: 2022/23</t>
  </si>
  <si>
    <t>Caputo</t>
  </si>
  <si>
    <t>Joey</t>
  </si>
  <si>
    <t>Du Toit</t>
  </si>
  <si>
    <t>Jacques</t>
  </si>
  <si>
    <t>Eden</t>
  </si>
  <si>
    <t>Tiff</t>
  </si>
  <si>
    <t>Ferrari</t>
  </si>
  <si>
    <t>Giacomo</t>
  </si>
  <si>
    <t>Furno</t>
  </si>
  <si>
    <t>Garcia</t>
  </si>
  <si>
    <t>Gonzalo</t>
  </si>
  <si>
    <t>Genovese</t>
  </si>
  <si>
    <t>Gesi</t>
  </si>
  <si>
    <t>Hasa</t>
  </si>
  <si>
    <t>Muhamed</t>
  </si>
  <si>
    <t>Kriel</t>
  </si>
  <si>
    <t>Richard</t>
  </si>
  <si>
    <t>Mazza</t>
  </si>
  <si>
    <t>Damiano</t>
  </si>
  <si>
    <t>Mazzanti</t>
  </si>
  <si>
    <t>Moscardi</t>
  </si>
  <si>
    <t>Pelser</t>
  </si>
  <si>
    <t>MJ</t>
  </si>
  <si>
    <t>Pitinari</t>
  </si>
  <si>
    <t>Juan</t>
  </si>
  <si>
    <t>Rizzoli</t>
  </si>
  <si>
    <t>Sanavia</t>
  </si>
  <si>
    <t>Alessio</t>
  </si>
  <si>
    <t>Smith Jr</t>
  </si>
  <si>
    <t>Franco</t>
  </si>
  <si>
    <t>Teneggi</t>
  </si>
  <si>
    <t>Uys</t>
  </si>
  <si>
    <t>Jan</t>
  </si>
  <si>
    <t>Van Wyk</t>
  </si>
  <si>
    <t>Jacobus</t>
  </si>
  <si>
    <t>Visser</t>
  </si>
  <si>
    <t>Dennis</t>
  </si>
  <si>
    <t>Volpi</t>
  </si>
  <si>
    <t>Guido</t>
  </si>
  <si>
    <t>Mattia MAZZANTI</t>
  </si>
  <si>
    <t>Luca RIZZOLI</t>
  </si>
  <si>
    <t>Alessio SANAVIA</t>
  </si>
  <si>
    <t>Riccardo GENOVESE</t>
  </si>
  <si>
    <t>Muhamed HASA</t>
  </si>
  <si>
    <t>Jacques DU TOIT</t>
  </si>
  <si>
    <t>Jan UYS</t>
  </si>
  <si>
    <t>Dennis VISSER</t>
  </si>
  <si>
    <t>Giacomo FERRARI</t>
  </si>
  <si>
    <t>MJ PELSER</t>
  </si>
  <si>
    <t>Guido VOLPI</t>
  </si>
  <si>
    <t>Joey CAPUTO</t>
  </si>
  <si>
    <t>Tiff EDEN</t>
  </si>
  <si>
    <t>Nicolò TENEGGI</t>
  </si>
  <si>
    <t>Damiano MAZZA</t>
  </si>
  <si>
    <t>Matteo MOSCARDI</t>
  </si>
  <si>
    <t>Jacobus VAN WYK</t>
  </si>
  <si>
    <t>Richard KRIEL</t>
  </si>
  <si>
    <t xml:space="preserve">Parma </t>
  </si>
  <si>
    <t>Llanelli</t>
  </si>
  <si>
    <t>29-33</t>
  </si>
  <si>
    <t>Zebre v Sharks</t>
  </si>
  <si>
    <t>Zebre v Stormers</t>
  </si>
  <si>
    <t>Zebre v Tolone</t>
  </si>
  <si>
    <t>Zebre v Cardiff Rugby</t>
  </si>
  <si>
    <t>Lions v Zebre</t>
  </si>
  <si>
    <t>Bulls v Zebre</t>
  </si>
  <si>
    <t>Du Toit Jacques</t>
  </si>
  <si>
    <t>Pelser MJ</t>
  </si>
  <si>
    <t>Volpi Guido</t>
  </si>
  <si>
    <t>Eden Tiff</t>
  </si>
  <si>
    <t>Kriel Richard</t>
  </si>
  <si>
    <t>Hasa Muhamed</t>
  </si>
  <si>
    <t>Cell C Sharks</t>
  </si>
  <si>
    <t>37-42</t>
  </si>
  <si>
    <t>Zebre v Cell C Sharks</t>
  </si>
  <si>
    <t>AJ Jacobs (RSA)</t>
  </si>
  <si>
    <t>Enrico Lucchin</t>
  </si>
  <si>
    <t>Cork (IRE)</t>
  </si>
  <si>
    <t>Belfast (IRE)</t>
  </si>
  <si>
    <t>Luca Rizzoli</t>
  </si>
  <si>
    <t>21-5</t>
  </si>
  <si>
    <t>20-37</t>
  </si>
  <si>
    <t>Eoghan Cross (IRE)</t>
  </si>
  <si>
    <t>Zebre v DHL Stormers</t>
  </si>
  <si>
    <t>Caputo Joey</t>
  </si>
  <si>
    <t>Latunipulu Latu</t>
  </si>
  <si>
    <t>Mazza Damiano</t>
  </si>
  <si>
    <t>Prisciantelli</t>
  </si>
  <si>
    <t>Geronimo</t>
  </si>
  <si>
    <t>Latunipulu</t>
  </si>
  <si>
    <t>Latu</t>
  </si>
  <si>
    <t>Latu LATUNIPULU</t>
  </si>
  <si>
    <t>Prisciantelli Geronimo</t>
  </si>
  <si>
    <t>Sanavia Alessio</t>
  </si>
  <si>
    <t>Teneggi Nicolò</t>
  </si>
  <si>
    <t>36-12</t>
  </si>
  <si>
    <t>Morne Ferreira (RSA)</t>
  </si>
  <si>
    <t>Geronimo PRISCIANTELLI</t>
  </si>
  <si>
    <t>19-38</t>
  </si>
  <si>
    <t>47-7</t>
  </si>
  <si>
    <t>Jacques Du Toit</t>
  </si>
  <si>
    <t>Giacomo Ferrari</t>
  </si>
  <si>
    <t>Ratko Jelic</t>
  </si>
  <si>
    <t>Jan Uys</t>
  </si>
  <si>
    <t>36-15</t>
  </si>
  <si>
    <t>Kvesic Matt</t>
  </si>
  <si>
    <t>Genovese Riccardo</t>
  </si>
  <si>
    <t>Kvesic</t>
  </si>
  <si>
    <t>Matt</t>
  </si>
  <si>
    <t>Matt KVESIC</t>
  </si>
  <si>
    <t>17-45</t>
  </si>
  <si>
    <t>Garcia Gonzalo (1999)</t>
  </si>
  <si>
    <t>Garcia Gonzalo (1984)</t>
  </si>
  <si>
    <t>Van Wyk Jacobus</t>
  </si>
  <si>
    <t>Adam Jones (WRU)</t>
  </si>
  <si>
    <t>21-24</t>
  </si>
  <si>
    <t>Zebre v RC Toulon</t>
  </si>
  <si>
    <t>35-19</t>
  </si>
  <si>
    <t>Adrien Marbot (FRA)</t>
  </si>
  <si>
    <t>Erich Cronjé</t>
  </si>
  <si>
    <t>Moscardi Matteo</t>
  </si>
  <si>
    <t>m di punizione</t>
  </si>
  <si>
    <t>Visser Dennis</t>
  </si>
  <si>
    <t>24(21)</t>
  </si>
  <si>
    <t>Federico Vedovelli (ITA)</t>
  </si>
  <si>
    <t>Aimee Barrett-Theron (RSA)</t>
  </si>
  <si>
    <t>Luc Ramos (FRA)</t>
  </si>
  <si>
    <t>11-34</t>
  </si>
  <si>
    <t>14-5</t>
  </si>
  <si>
    <t>24-28</t>
  </si>
  <si>
    <t>34-57</t>
  </si>
  <si>
    <t>50-8</t>
  </si>
  <si>
    <t>30-34</t>
  </si>
  <si>
    <t>78-12</t>
  </si>
  <si>
    <t>Johannesburg (RSA)</t>
  </si>
  <si>
    <t>Vodacom Bulls v Zebre</t>
  </si>
  <si>
    <t>50-35</t>
  </si>
  <si>
    <t>Pretoria (RSA)</t>
  </si>
  <si>
    <t>Emirates Lions v Zebre</t>
  </si>
  <si>
    <t>Zebre v Ealing Trailfinders</t>
  </si>
  <si>
    <t>Zebre v Sitav Rugby Lyons</t>
  </si>
  <si>
    <t>Zebre v Ulster Rugby</t>
  </si>
  <si>
    <t>Zebre v Toyota Cheetahs</t>
  </si>
  <si>
    <t>Muster v Zebre</t>
  </si>
  <si>
    <t>Clara Munarini (ITA)</t>
  </si>
  <si>
    <t>Piacenza</t>
  </si>
  <si>
    <t>20-26</t>
  </si>
  <si>
    <t>Giovanni Licata</t>
  </si>
  <si>
    <t>ZEBRE PARMA: 2023/24</t>
  </si>
  <si>
    <t>Bozzoni</t>
  </si>
  <si>
    <t>Cambriani</t>
  </si>
  <si>
    <t>Canali</t>
  </si>
  <si>
    <t>De Leeuw</t>
  </si>
  <si>
    <t>Di Bartolomeo</t>
  </si>
  <si>
    <t>Gregory</t>
  </si>
  <si>
    <t>Montemauri</t>
  </si>
  <si>
    <t>Paea</t>
  </si>
  <si>
    <t>Piantella</t>
  </si>
  <si>
    <t>Polledri</t>
  </si>
  <si>
    <t>Stavile</t>
  </si>
  <si>
    <t>Zocchi-Dommann</t>
  </si>
  <si>
    <t>Ben</t>
  </si>
  <si>
    <t>Dylan</t>
  </si>
  <si>
    <t>Scott</t>
  </si>
  <si>
    <t>Fetuli</t>
  </si>
  <si>
    <t>Nicola</t>
  </si>
  <si>
    <t>Jake</t>
  </si>
  <si>
    <t>Bautista</t>
  </si>
  <si>
    <t>Rugby Lyons</t>
  </si>
  <si>
    <t>Dylan DE LEEUW</t>
  </si>
  <si>
    <t>Matteo CANALI</t>
  </si>
  <si>
    <t>Nicola PIANTELLA</t>
  </si>
  <si>
    <t>Jake POLLEDRI</t>
  </si>
  <si>
    <t>Bautista STAVILE</t>
  </si>
  <si>
    <t>Filippo BOZZONI</t>
  </si>
  <si>
    <t>Giovanni MONTEMAURI</t>
  </si>
  <si>
    <t>Scott GREGORY</t>
  </si>
  <si>
    <t>Fetuli PAEA</t>
  </si>
  <si>
    <t>Ben CAMBRIANI</t>
  </si>
  <si>
    <t>Liam ZOCCHI-DOMMANN</t>
  </si>
  <si>
    <t>Federico CUMINETTI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</si>
</sst>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yy;@"/>
  </numFmts>
  <fonts count="63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mbria"/>
      <family val="1"/>
    </font>
    <font>
      <sz val="12"/>
      <name val="Cambria"/>
      <family val="1"/>
    </font>
    <font>
      <sz val="12"/>
      <color rgb="FF000000"/>
      <name val="Cambria"/>
      <family val="1"/>
    </font>
    <font>
      <sz val="12"/>
      <color theme="1"/>
      <name val="Cambria"/>
      <family val="1"/>
    </font>
    <font>
      <b/>
      <sz val="12"/>
      <color theme="0"/>
      <name val="Cambria"/>
      <family val="1"/>
    </font>
    <font>
      <sz val="12"/>
      <color theme="0"/>
      <name val="Cambria"/>
      <family val="1"/>
    </font>
    <font>
      <b/>
      <sz val="12"/>
      <color rgb="FF000000"/>
      <name val="Cambria"/>
      <family val="1"/>
    </font>
    <font>
      <b/>
      <sz val="12"/>
      <color rgb="FFFFFFFF"/>
      <name val="Cambria"/>
      <family val="1"/>
    </font>
    <font>
      <sz val="12"/>
      <color rgb="FFFFFFFF"/>
      <name val="Cambria"/>
      <family val="1"/>
    </font>
    <font>
      <sz val="12"/>
      <name val="Cambria"/>
      <family val="1"/>
      <scheme val="major"/>
    </font>
    <font>
      <sz val="12"/>
      <color theme="1"/>
      <name val="Cambria"/>
      <family val="1"/>
    </font>
    <font>
      <b/>
      <sz val="12"/>
      <color rgb="FFFFFFFF"/>
      <name val="Calibri"/>
      <family val="2"/>
      <scheme val="minor"/>
    </font>
    <font>
      <b/>
      <sz val="12"/>
      <color theme="1"/>
      <name val="Cambria"/>
      <family val="1"/>
    </font>
    <font>
      <sz val="12"/>
      <name val="Cambria"/>
      <family val="1"/>
    </font>
    <font>
      <sz val="12"/>
      <name val="Calibri"/>
      <family val="2"/>
      <scheme val="minor"/>
    </font>
    <font>
      <sz val="12"/>
      <color rgb="FF000000"/>
      <name val="Calibri"/>
      <family val="2"/>
      <charset val="134"/>
      <scheme val="minor"/>
    </font>
    <font>
      <b/>
      <sz val="16"/>
      <color theme="1"/>
      <name val="Cambria"/>
      <family val="1"/>
    </font>
    <font>
      <sz val="16"/>
      <color theme="1"/>
      <name val="Calibri"/>
      <family val="2"/>
      <scheme val="minor"/>
    </font>
    <font>
      <sz val="16"/>
      <color theme="1"/>
      <name val="Cambria"/>
      <family val="1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mbria"/>
      <family val="1"/>
      <scheme val="major"/>
    </font>
    <font>
      <sz val="13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3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1"/>
      <name val="Cambria"/>
      <family val="1"/>
      <scheme val="major"/>
    </font>
    <font>
      <sz val="13"/>
      <color rgb="FF000000"/>
      <name val="Calibri"/>
      <family val="2"/>
      <scheme val="minor"/>
    </font>
    <font>
      <b/>
      <sz val="13"/>
      <color rgb="FFFFFFFF"/>
      <name val="Calibri"/>
      <family val="2"/>
      <scheme val="minor"/>
    </font>
    <font>
      <sz val="13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6"/>
      <color theme="0"/>
      <name val="Cambria"/>
      <family val="1"/>
    </font>
    <font>
      <sz val="13"/>
      <color rgb="FFFFFFFF"/>
      <name val="Calibri"/>
      <family val="2"/>
      <scheme val="minor"/>
    </font>
    <font>
      <sz val="10"/>
      <name val="Arial"/>
      <family val="2"/>
    </font>
    <font>
      <sz val="22"/>
      <name val="Arial"/>
      <family val="2"/>
    </font>
    <font>
      <sz val="3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4"/>
      <color theme="1"/>
      <name val="Arial"/>
      <family val="2"/>
    </font>
    <font>
      <sz val="14"/>
      <color rgb="FF000000"/>
      <name val="Arial"/>
      <family val="2"/>
    </font>
    <font>
      <sz val="14"/>
      <color rgb="FF000000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3"/>
      <color rgb="FFFFFFFF"/>
      <name val="Calibri"/>
      <family val="2"/>
      <scheme val="minor"/>
    </font>
    <font>
      <b/>
      <sz val="13"/>
      <color rgb="FF000000"/>
      <name val="Calibri"/>
      <family val="2"/>
      <scheme val="minor"/>
    </font>
    <font>
      <sz val="13"/>
      <name val="Calibri"/>
      <family val="2"/>
      <scheme val="minor"/>
    </font>
    <font>
      <sz val="38"/>
      <name val="Arial"/>
      <family val="2"/>
    </font>
    <font>
      <sz val="14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009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660066"/>
        <bgColor indexed="64"/>
      </patternFill>
    </fill>
    <fill>
      <patternFill patternType="solid">
        <fgColor rgb="FF632523"/>
        <bgColor rgb="FF000000"/>
      </patternFill>
    </fill>
    <fill>
      <patternFill patternType="solid">
        <fgColor rgb="FFFF6600"/>
        <bgColor rgb="FF000000"/>
      </patternFill>
    </fill>
    <fill>
      <patternFill patternType="solid">
        <fgColor rgb="FF000090"/>
        <bgColor rgb="FF000000"/>
      </patternFill>
    </fill>
    <fill>
      <patternFill patternType="solid">
        <fgColor rgb="FFE26B0A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60066"/>
        <bgColor rgb="FF000000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92CDDC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800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3366FF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D0648F"/>
        <bgColor indexed="64"/>
      </patternFill>
    </fill>
    <fill>
      <patternFill patternType="solid">
        <fgColor rgb="FFFF0000"/>
        <bgColor rgb="FF000000"/>
      </patternFill>
    </fill>
    <fill>
      <patternFill patternType="solid">
        <fgColor rgb="FFFF8D17"/>
        <bgColor indexed="64"/>
      </patternFill>
    </fill>
    <fill>
      <patternFill patternType="solid">
        <fgColor rgb="FFD0648F"/>
        <bgColor rgb="FF000000"/>
      </patternFill>
    </fill>
    <fill>
      <patternFill patternType="solid">
        <fgColor rgb="FFCCFFCC"/>
        <bgColor indexed="64"/>
      </patternFill>
    </fill>
    <fill>
      <patternFill patternType="solid">
        <fgColor rgb="FFC4BD97"/>
        <bgColor rgb="FF000000"/>
      </patternFill>
    </fill>
    <fill>
      <patternFill patternType="solid">
        <fgColor rgb="FFFF22E6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700FD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4BACC6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rgb="FFFF22E6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499984740745262"/>
        <bgColor rgb="FF000000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2" tint="-0.499984740745262"/>
        <bgColor rgb="FF000000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/>
        <bgColor rgb="FF000000"/>
      </patternFill>
    </fill>
    <fill>
      <patternFill patternType="solid">
        <fgColor theme="7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auto="1"/>
      </bottom>
      <diagonal/>
    </border>
  </borders>
  <cellStyleXfs count="4303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650">
    <xf numFmtId="0" fontId="0" fillId="0" borderId="0" xfId="0"/>
    <xf numFmtId="0" fontId="2" fillId="0" borderId="0" xfId="0" applyFont="1" applyAlignment="1">
      <alignment horizontal="center"/>
    </xf>
    <xf numFmtId="0" fontId="0" fillId="0" borderId="1" xfId="0" applyBorder="1"/>
    <xf numFmtId="0" fontId="5" fillId="8" borderId="0" xfId="0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0" fontId="1" fillId="11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7" fillId="0" borderId="1" xfId="0" applyFont="1" applyBorder="1"/>
    <xf numFmtId="0" fontId="8" fillId="0" borderId="1" xfId="0" applyFont="1" applyBorder="1"/>
    <xf numFmtId="0" fontId="9" fillId="0" borderId="0" xfId="0" applyFont="1"/>
    <xf numFmtId="0" fontId="6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0" fillId="7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9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10" fillId="5" borderId="1" xfId="0" applyFont="1" applyFill="1" applyBorder="1"/>
    <xf numFmtId="0" fontId="11" fillId="5" borderId="1" xfId="0" applyFont="1" applyFill="1" applyBorder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7" fillId="0" borderId="2" xfId="0" applyFont="1" applyBorder="1"/>
    <xf numFmtId="0" fontId="7" fillId="0" borderId="3" xfId="0" applyFont="1" applyBorder="1"/>
    <xf numFmtId="0" fontId="7" fillId="0" borderId="4" xfId="0" applyFont="1" applyBorder="1"/>
    <xf numFmtId="0" fontId="7" fillId="0" borderId="5" xfId="0" applyFont="1" applyBorder="1"/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13" fillId="12" borderId="1" xfId="0" applyFont="1" applyFill="1" applyBorder="1" applyAlignment="1">
      <alignment horizontal="center"/>
    </xf>
    <xf numFmtId="0" fontId="13" fillId="12" borderId="6" xfId="0" applyFont="1" applyFill="1" applyBorder="1" applyAlignment="1">
      <alignment horizontal="center"/>
    </xf>
    <xf numFmtId="0" fontId="13" fillId="15" borderId="6" xfId="0" applyFont="1" applyFill="1" applyBorder="1" applyAlignment="1">
      <alignment horizontal="center"/>
    </xf>
    <xf numFmtId="0" fontId="13" fillId="14" borderId="6" xfId="0" applyFont="1" applyFill="1" applyBorder="1" applyAlignment="1">
      <alignment horizontal="center"/>
    </xf>
    <xf numFmtId="0" fontId="13" fillId="13" borderId="6" xfId="0" applyFont="1" applyFill="1" applyBorder="1" applyAlignment="1">
      <alignment horizontal="center"/>
    </xf>
    <xf numFmtId="0" fontId="13" fillId="13" borderId="6" xfId="0" applyFont="1" applyFill="1" applyBorder="1"/>
    <xf numFmtId="0" fontId="14" fillId="13" borderId="6" xfId="0" applyFont="1" applyFill="1" applyBorder="1" applyAlignment="1">
      <alignment horizontal="center"/>
    </xf>
    <xf numFmtId="0" fontId="14" fillId="13" borderId="2" xfId="0" applyFont="1" applyFill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" fillId="16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9" fillId="17" borderId="1" xfId="0" applyFont="1" applyFill="1" applyBorder="1" applyAlignment="1">
      <alignment horizontal="center"/>
    </xf>
    <xf numFmtId="0" fontId="6" fillId="18" borderId="1" xfId="0" applyFont="1" applyFill="1" applyBorder="1" applyAlignment="1">
      <alignment horizontal="center"/>
    </xf>
    <xf numFmtId="0" fontId="6" fillId="17" borderId="1" xfId="0" applyFont="1" applyFill="1" applyBorder="1" applyAlignment="1">
      <alignment horizontal="center"/>
    </xf>
    <xf numFmtId="0" fontId="6" fillId="8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9" fillId="8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5" fillId="8" borderId="1" xfId="0" applyFont="1" applyFill="1" applyBorder="1" applyAlignment="1">
      <alignment horizontal="center"/>
    </xf>
    <xf numFmtId="0" fontId="17" fillId="19" borderId="1" xfId="0" applyFont="1" applyFill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9" fontId="9" fillId="0" borderId="1" xfId="0" applyNumberFormat="1" applyFont="1" applyBorder="1" applyAlignment="1">
      <alignment horizontal="center"/>
    </xf>
    <xf numFmtId="9" fontId="9" fillId="0" borderId="7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" fillId="19" borderId="1" xfId="0" applyFont="1" applyFill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6" fillId="20" borderId="1" xfId="0" applyFont="1" applyFill="1" applyBorder="1" applyAlignment="1">
      <alignment horizontal="center"/>
    </xf>
    <xf numFmtId="0" fontId="7" fillId="17" borderId="3" xfId="0" applyFont="1" applyFill="1" applyBorder="1"/>
    <xf numFmtId="0" fontId="7" fillId="17" borderId="1" xfId="0" applyFont="1" applyFill="1" applyBorder="1"/>
    <xf numFmtId="0" fontId="7" fillId="17" borderId="1" xfId="0" applyFont="1" applyFill="1" applyBorder="1" applyAlignment="1">
      <alignment horizontal="center"/>
    </xf>
    <xf numFmtId="0" fontId="9" fillId="23" borderId="1" xfId="0" applyFont="1" applyFill="1" applyBorder="1" applyAlignment="1">
      <alignment horizontal="center"/>
    </xf>
    <xf numFmtId="9" fontId="9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6" fillId="21" borderId="1" xfId="0" applyFont="1" applyFill="1" applyBorder="1" applyAlignment="1">
      <alignment horizontal="center"/>
    </xf>
    <xf numFmtId="0" fontId="0" fillId="3" borderId="0" xfId="0" applyFill="1"/>
    <xf numFmtId="0" fontId="9" fillId="0" borderId="3" xfId="0" applyFont="1" applyBorder="1"/>
    <xf numFmtId="0" fontId="9" fillId="4" borderId="1" xfId="0" applyFont="1" applyFill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7" fillId="0" borderId="7" xfId="0" applyFont="1" applyBorder="1"/>
    <xf numFmtId="0" fontId="7" fillId="17" borderId="7" xfId="0" applyFont="1" applyFill="1" applyBorder="1"/>
    <xf numFmtId="0" fontId="8" fillId="0" borderId="7" xfId="0" applyFont="1" applyBorder="1"/>
    <xf numFmtId="0" fontId="1" fillId="6" borderId="1" xfId="0" applyFont="1" applyFill="1" applyBorder="1" applyAlignment="1">
      <alignment horizontal="center"/>
    </xf>
    <xf numFmtId="0" fontId="9" fillId="23" borderId="1" xfId="0" applyFont="1" applyFill="1" applyBorder="1"/>
    <xf numFmtId="0" fontId="8" fillId="25" borderId="1" xfId="0" applyFont="1" applyFill="1" applyBorder="1" applyAlignment="1">
      <alignment horizontal="center"/>
    </xf>
    <xf numFmtId="0" fontId="20" fillId="24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18" borderId="1" xfId="0" applyFill="1" applyBorder="1" applyAlignment="1">
      <alignment horizontal="center"/>
    </xf>
    <xf numFmtId="0" fontId="7" fillId="0" borderId="0" xfId="0" applyFont="1"/>
    <xf numFmtId="0" fontId="0" fillId="0" borderId="0" xfId="0" quotePrefix="1" applyAlignment="1">
      <alignment horizontal="center"/>
    </xf>
    <xf numFmtId="0" fontId="7" fillId="0" borderId="8" xfId="0" applyFont="1" applyBorder="1"/>
    <xf numFmtId="0" fontId="9" fillId="0" borderId="7" xfId="0" applyFont="1" applyBorder="1"/>
    <xf numFmtId="0" fontId="2" fillId="0" borderId="3" xfId="0" applyFont="1" applyBorder="1" applyAlignment="1">
      <alignment horizontal="center"/>
    </xf>
    <xf numFmtId="0" fontId="9" fillId="17" borderId="1" xfId="0" applyFont="1" applyFill="1" applyBorder="1" applyAlignment="1">
      <alignment horizontal="left"/>
    </xf>
    <xf numFmtId="0" fontId="1" fillId="0" borderId="0" xfId="0" applyFont="1" applyAlignment="1">
      <alignment horizontal="center"/>
    </xf>
    <xf numFmtId="0" fontId="2" fillId="0" borderId="1" xfId="0" applyFont="1" applyBorder="1"/>
    <xf numFmtId="0" fontId="21" fillId="0" borderId="1" xfId="0" applyFont="1" applyBorder="1" applyAlignment="1">
      <alignment horizontal="center"/>
    </xf>
    <xf numFmtId="9" fontId="0" fillId="0" borderId="1" xfId="0" applyNumberFormat="1" applyBorder="1"/>
    <xf numFmtId="0" fontId="6" fillId="29" borderId="15" xfId="0" applyFont="1" applyFill="1" applyBorder="1" applyAlignment="1">
      <alignment horizontal="center"/>
    </xf>
    <xf numFmtId="0" fontId="18" fillId="29" borderId="1" xfId="0" applyFont="1" applyFill="1" applyBorder="1" applyAlignment="1">
      <alignment horizontal="center"/>
    </xf>
    <xf numFmtId="0" fontId="0" fillId="29" borderId="1" xfId="0" applyFill="1" applyBorder="1"/>
    <xf numFmtId="0" fontId="9" fillId="29" borderId="1" xfId="0" applyFon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17" fillId="30" borderId="0" xfId="0" applyFont="1" applyFill="1" applyAlignment="1">
      <alignment horizontal="center"/>
    </xf>
    <xf numFmtId="0" fontId="0" fillId="0" borderId="7" xfId="0" applyBorder="1"/>
    <xf numFmtId="0" fontId="22" fillId="0" borderId="1" xfId="0" applyFont="1" applyBorder="1" applyAlignment="1">
      <alignment horizontal="center"/>
    </xf>
    <xf numFmtId="0" fontId="23" fillId="0" borderId="0" xfId="0" applyFont="1"/>
    <xf numFmtId="0" fontId="24" fillId="0" borderId="1" xfId="0" applyFont="1" applyBorder="1"/>
    <xf numFmtId="0" fontId="24" fillId="0" borderId="1" xfId="0" applyFont="1" applyBorder="1" applyAlignment="1">
      <alignment horizontal="center"/>
    </xf>
    <xf numFmtId="0" fontId="22" fillId="0" borderId="1" xfId="0" applyFont="1" applyBorder="1"/>
    <xf numFmtId="0" fontId="23" fillId="0" borderId="0" xfId="0" applyFont="1" applyAlignment="1">
      <alignment horizontal="center"/>
    </xf>
    <xf numFmtId="0" fontId="25" fillId="0" borderId="0" xfId="0" applyFont="1"/>
    <xf numFmtId="0" fontId="9" fillId="0" borderId="0" xfId="0" applyFont="1" applyAlignment="1">
      <alignment horizontal="center"/>
    </xf>
    <xf numFmtId="164" fontId="21" fillId="0" borderId="6" xfId="0" applyNumberFormat="1" applyFont="1" applyBorder="1" applyAlignment="1">
      <alignment horizontal="center"/>
    </xf>
    <xf numFmtId="0" fontId="17" fillId="19" borderId="0" xfId="0" applyFont="1" applyFill="1" applyAlignment="1">
      <alignment horizontal="center"/>
    </xf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18" borderId="16" xfId="0" applyFont="1" applyFill="1" applyBorder="1" applyAlignment="1">
      <alignment horizontal="center"/>
    </xf>
    <xf numFmtId="0" fontId="6" fillId="21" borderId="16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17" fillId="32" borderId="0" xfId="0" applyFont="1" applyFill="1" applyAlignment="1">
      <alignment horizontal="center"/>
    </xf>
    <xf numFmtId="0" fontId="27" fillId="0" borderId="1" xfId="0" applyFont="1" applyBorder="1" applyAlignment="1">
      <alignment horizontal="center"/>
    </xf>
    <xf numFmtId="0" fontId="27" fillId="0" borderId="1" xfId="0" applyFont="1" applyBorder="1"/>
    <xf numFmtId="9" fontId="27" fillId="0" borderId="1" xfId="0" applyNumberFormat="1" applyFont="1" applyBorder="1"/>
    <xf numFmtId="9" fontId="27" fillId="29" borderId="1" xfId="0" applyNumberFormat="1" applyFont="1" applyFill="1" applyBorder="1"/>
    <xf numFmtId="0" fontId="2" fillId="0" borderId="0" xfId="0" applyFont="1"/>
    <xf numFmtId="0" fontId="2" fillId="8" borderId="1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0" fillId="5" borderId="0" xfId="0" applyFill="1"/>
    <xf numFmtId="0" fontId="2" fillId="3" borderId="1" xfId="0" applyFont="1" applyFill="1" applyBorder="1" applyAlignment="1">
      <alignment horizontal="center"/>
    </xf>
    <xf numFmtId="0" fontId="0" fillId="33" borderId="1" xfId="0" applyFill="1" applyBorder="1" applyAlignment="1">
      <alignment horizontal="center"/>
    </xf>
    <xf numFmtId="0" fontId="0" fillId="34" borderId="1" xfId="0" applyFill="1" applyBorder="1" applyAlignment="1">
      <alignment horizontal="center"/>
    </xf>
    <xf numFmtId="0" fontId="28" fillId="0" borderId="0" xfId="0" applyFont="1"/>
    <xf numFmtId="0" fontId="31" fillId="0" borderId="1" xfId="0" applyFont="1" applyBorder="1" applyAlignment="1">
      <alignment horizontal="center"/>
    </xf>
    <xf numFmtId="0" fontId="31" fillId="0" borderId="7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29" fillId="6" borderId="0" xfId="0" applyFont="1" applyFill="1" applyAlignment="1">
      <alignment horizontal="center"/>
    </xf>
    <xf numFmtId="0" fontId="29" fillId="3" borderId="0" xfId="0" applyFont="1" applyFill="1" applyAlignment="1">
      <alignment horizontal="center"/>
    </xf>
    <xf numFmtId="0" fontId="29" fillId="4" borderId="0" xfId="0" applyFont="1" applyFill="1" applyAlignment="1">
      <alignment horizontal="center"/>
    </xf>
    <xf numFmtId="0" fontId="32" fillId="8" borderId="0" xfId="0" applyFont="1" applyFill="1" applyAlignment="1">
      <alignment horizontal="center"/>
    </xf>
    <xf numFmtId="0" fontId="29" fillId="10" borderId="0" xfId="0" applyFont="1" applyFill="1" applyAlignment="1">
      <alignment horizontal="center"/>
    </xf>
    <xf numFmtId="0" fontId="29" fillId="11" borderId="0" xfId="0" applyFont="1" applyFill="1" applyAlignment="1">
      <alignment horizontal="center"/>
    </xf>
    <xf numFmtId="0" fontId="29" fillId="16" borderId="0" xfId="0" applyFont="1" applyFill="1" applyAlignment="1">
      <alignment horizontal="center"/>
    </xf>
    <xf numFmtId="0" fontId="30" fillId="0" borderId="1" xfId="0" applyFont="1" applyBorder="1" applyAlignment="1">
      <alignment horizontal="center"/>
    </xf>
    <xf numFmtId="0" fontId="28" fillId="0" borderId="1" xfId="0" applyFont="1" applyBorder="1" applyAlignment="1">
      <alignment horizontal="center"/>
    </xf>
    <xf numFmtId="0" fontId="28" fillId="17" borderId="1" xfId="0" applyFont="1" applyFill="1" applyBorder="1" applyAlignment="1">
      <alignment horizontal="center"/>
    </xf>
    <xf numFmtId="0" fontId="29" fillId="7" borderId="16" xfId="0" applyFont="1" applyFill="1" applyBorder="1" applyAlignment="1">
      <alignment horizontal="center"/>
    </xf>
    <xf numFmtId="0" fontId="30" fillId="33" borderId="18" xfId="0" applyFont="1" applyFill="1" applyBorder="1"/>
    <xf numFmtId="0" fontId="28" fillId="33" borderId="18" xfId="0" applyFont="1" applyFill="1" applyBorder="1"/>
    <xf numFmtId="0" fontId="7" fillId="31" borderId="3" xfId="0" applyFont="1" applyFill="1" applyBorder="1"/>
    <xf numFmtId="0" fontId="8" fillId="0" borderId="3" xfId="0" applyFont="1" applyBorder="1"/>
    <xf numFmtId="0" fontId="12" fillId="31" borderId="6" xfId="0" applyFont="1" applyFill="1" applyBorder="1" applyAlignment="1">
      <alignment horizontal="center"/>
    </xf>
    <xf numFmtId="0" fontId="21" fillId="35" borderId="0" xfId="0" applyFont="1" applyFill="1"/>
    <xf numFmtId="0" fontId="21" fillId="22" borderId="1" xfId="0" applyFon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0" xfId="0" applyAlignment="1">
      <alignment horizontal="right"/>
    </xf>
    <xf numFmtId="0" fontId="21" fillId="0" borderId="3" xfId="0" applyFont="1" applyBorder="1" applyAlignment="1">
      <alignment horizontal="center"/>
    </xf>
    <xf numFmtId="0" fontId="30" fillId="34" borderId="1" xfId="0" applyFont="1" applyFill="1" applyBorder="1" applyAlignment="1">
      <alignment vertical="center"/>
    </xf>
    <xf numFmtId="0" fontId="28" fillId="34" borderId="1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0" fillId="17" borderId="1" xfId="0" applyFill="1" applyBorder="1" applyAlignment="1">
      <alignment horizontal="center"/>
    </xf>
    <xf numFmtId="0" fontId="33" fillId="17" borderId="1" xfId="0" applyFont="1" applyFill="1" applyBorder="1" applyAlignment="1">
      <alignment horizontal="center"/>
    </xf>
    <xf numFmtId="0" fontId="33" fillId="18" borderId="1" xfId="0" applyFont="1" applyFill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2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7" fontId="0" fillId="0" borderId="1" xfId="0" quotePrefix="1" applyNumberFormat="1" applyBorder="1" applyAlignment="1">
      <alignment horizontal="center"/>
    </xf>
    <xf numFmtId="0" fontId="25" fillId="29" borderId="15" xfId="0" applyFont="1" applyFill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8" xfId="0" applyFont="1" applyBorder="1" applyAlignment="1">
      <alignment horizontal="center"/>
    </xf>
    <xf numFmtId="0" fontId="25" fillId="29" borderId="1" xfId="0" applyFont="1" applyFill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8" fillId="33" borderId="18" xfId="0" applyFont="1" applyFill="1" applyBorder="1" applyAlignment="1">
      <alignment horizontal="center"/>
    </xf>
    <xf numFmtId="0" fontId="28" fillId="33" borderId="1" xfId="0" applyFont="1" applyFill="1" applyBorder="1" applyAlignment="1">
      <alignment horizontal="center"/>
    </xf>
    <xf numFmtId="0" fontId="30" fillId="33" borderId="18" xfId="0" applyFont="1" applyFill="1" applyBorder="1" applyAlignment="1">
      <alignment horizontal="center"/>
    </xf>
    <xf numFmtId="9" fontId="23" fillId="0" borderId="1" xfId="0" applyNumberFormat="1" applyFont="1" applyBorder="1" applyAlignment="1">
      <alignment horizontal="center"/>
    </xf>
    <xf numFmtId="0" fontId="0" fillId="0" borderId="6" xfId="0" applyBorder="1" applyAlignment="1">
      <alignment horizontal="center"/>
    </xf>
    <xf numFmtId="49" fontId="21" fillId="0" borderId="6" xfId="0" applyNumberFormat="1" applyFont="1" applyBorder="1" applyAlignment="1">
      <alignment horizontal="center"/>
    </xf>
    <xf numFmtId="0" fontId="21" fillId="31" borderId="6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28" fillId="8" borderId="1" xfId="0" applyFont="1" applyFill="1" applyBorder="1" applyAlignment="1">
      <alignment horizontal="center"/>
    </xf>
    <xf numFmtId="0" fontId="28" fillId="0" borderId="0" xfId="0" applyFont="1" applyAlignment="1">
      <alignment horizontal="right"/>
    </xf>
    <xf numFmtId="0" fontId="36" fillId="0" borderId="6" xfId="0" applyFont="1" applyBorder="1" applyAlignment="1">
      <alignment vertical="center"/>
    </xf>
    <xf numFmtId="0" fontId="28" fillId="34" borderId="7" xfId="0" applyFont="1" applyFill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37" fillId="37" borderId="2" xfId="0" applyFont="1" applyFill="1" applyBorder="1" applyAlignment="1">
      <alignment horizontal="center" vertical="center"/>
    </xf>
    <xf numFmtId="0" fontId="38" fillId="19" borderId="0" xfId="0" applyFont="1" applyFill="1" applyAlignment="1">
      <alignment horizontal="center"/>
    </xf>
    <xf numFmtId="0" fontId="30" fillId="34" borderId="1" xfId="0" applyFont="1" applyFill="1" applyBorder="1" applyAlignment="1">
      <alignment horizontal="center" vertical="center"/>
    </xf>
    <xf numFmtId="0" fontId="28" fillId="34" borderId="1" xfId="0" applyFont="1" applyFill="1" applyBorder="1" applyAlignment="1">
      <alignment horizontal="center" vertical="center"/>
    </xf>
    <xf numFmtId="0" fontId="0" fillId="0" borderId="3" xfId="0" applyBorder="1"/>
    <xf numFmtId="0" fontId="0" fillId="17" borderId="1" xfId="0" applyFill="1" applyBorder="1" applyAlignment="1">
      <alignment horizontal="left"/>
    </xf>
    <xf numFmtId="0" fontId="0" fillId="0" borderId="16" xfId="0" applyBorder="1"/>
    <xf numFmtId="0" fontId="0" fillId="0" borderId="17" xfId="0" applyBorder="1"/>
    <xf numFmtId="0" fontId="28" fillId="0" borderId="16" xfId="0" applyFont="1" applyBorder="1" applyAlignment="1">
      <alignment horizontal="center"/>
    </xf>
    <xf numFmtId="0" fontId="0" fillId="0" borderId="8" xfId="0" applyBorder="1"/>
    <xf numFmtId="0" fontId="28" fillId="0" borderId="3" xfId="0" applyFont="1" applyBorder="1" applyAlignment="1">
      <alignment horizontal="center"/>
    </xf>
    <xf numFmtId="0" fontId="23" fillId="0" borderId="1" xfId="0" applyFont="1" applyBorder="1"/>
    <xf numFmtId="0" fontId="37" fillId="0" borderId="1" xfId="0" applyFont="1" applyBorder="1" applyAlignment="1">
      <alignment horizontal="center"/>
    </xf>
    <xf numFmtId="0" fontId="37" fillId="37" borderId="6" xfId="0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horizontal="center"/>
    </xf>
    <xf numFmtId="9" fontId="23" fillId="26" borderId="1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38" fillId="30" borderId="0" xfId="0" applyFont="1" applyFill="1" applyAlignment="1">
      <alignment horizontal="center"/>
    </xf>
    <xf numFmtId="0" fontId="28" fillId="16" borderId="1" xfId="0" applyFont="1" applyFill="1" applyBorder="1" applyAlignment="1">
      <alignment horizontal="center"/>
    </xf>
    <xf numFmtId="0" fontId="39" fillId="0" borderId="0" xfId="0" applyFont="1" applyAlignment="1">
      <alignment horizontal="center"/>
    </xf>
    <xf numFmtId="0" fontId="0" fillId="38" borderId="0" xfId="0" applyFill="1"/>
    <xf numFmtId="0" fontId="0" fillId="21" borderId="16" xfId="0" applyFill="1" applyBorder="1" applyAlignment="1">
      <alignment horizontal="center"/>
    </xf>
    <xf numFmtId="0" fontId="0" fillId="34" borderId="16" xfId="0" applyFill="1" applyBorder="1" applyAlignment="1">
      <alignment horizontal="center" vertical="center"/>
    </xf>
    <xf numFmtId="0" fontId="0" fillId="17" borderId="16" xfId="0" applyFill="1" applyBorder="1" applyAlignment="1">
      <alignment horizontal="left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left"/>
    </xf>
    <xf numFmtId="49" fontId="21" fillId="0" borderId="1" xfId="0" applyNumberFormat="1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164" fontId="21" fillId="0" borderId="1" xfId="0" applyNumberFormat="1" applyFont="1" applyBorder="1" applyAlignment="1">
      <alignment horizontal="center"/>
    </xf>
    <xf numFmtId="0" fontId="37" fillId="39" borderId="1" xfId="0" applyFont="1" applyFill="1" applyBorder="1" applyAlignment="1">
      <alignment horizontal="center"/>
    </xf>
    <xf numFmtId="0" fontId="0" fillId="17" borderId="7" xfId="0" applyFill="1" applyBorder="1" applyAlignment="1">
      <alignment horizontal="left"/>
    </xf>
    <xf numFmtId="0" fontId="21" fillId="31" borderId="1" xfId="0" applyFont="1" applyFill="1" applyBorder="1" applyAlignment="1">
      <alignment horizontal="center"/>
    </xf>
    <xf numFmtId="0" fontId="21" fillId="31" borderId="1" xfId="0" applyFont="1" applyFill="1" applyBorder="1" applyAlignment="1">
      <alignment horizontal="left"/>
    </xf>
    <xf numFmtId="0" fontId="21" fillId="31" borderId="6" xfId="0" applyFont="1" applyFill="1" applyBorder="1" applyAlignment="1">
      <alignment horizontal="left"/>
    </xf>
    <xf numFmtId="0" fontId="37" fillId="39" borderId="6" xfId="0" applyFont="1" applyFill="1" applyBorder="1" applyAlignment="1">
      <alignment horizontal="center"/>
    </xf>
    <xf numFmtId="0" fontId="41" fillId="0" borderId="1" xfId="0" applyFont="1" applyBorder="1" applyAlignment="1">
      <alignment horizontal="center"/>
    </xf>
    <xf numFmtId="0" fontId="21" fillId="35" borderId="1" xfId="0" applyFont="1" applyFill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28" fillId="34" borderId="16" xfId="0" applyFont="1" applyFill="1" applyBorder="1" applyAlignment="1">
      <alignment horizontal="center" vertical="center"/>
    </xf>
    <xf numFmtId="0" fontId="30" fillId="34" borderId="16" xfId="0" applyFont="1" applyFill="1" applyBorder="1" applyAlignment="1">
      <alignment horizontal="center" vertical="center"/>
    </xf>
    <xf numFmtId="0" fontId="35" fillId="0" borderId="7" xfId="0" applyFont="1" applyBorder="1" applyAlignment="1">
      <alignment horizontal="center"/>
    </xf>
    <xf numFmtId="0" fontId="29" fillId="6" borderId="1" xfId="0" applyFont="1" applyFill="1" applyBorder="1" applyAlignment="1">
      <alignment horizontal="center"/>
    </xf>
    <xf numFmtId="0" fontId="29" fillId="4" borderId="1" xfId="0" applyFont="1" applyFill="1" applyBorder="1" applyAlignment="1">
      <alignment horizontal="center"/>
    </xf>
    <xf numFmtId="0" fontId="0" fillId="40" borderId="1" xfId="0" applyFill="1" applyBorder="1" applyAlignment="1">
      <alignment horizontal="center"/>
    </xf>
    <xf numFmtId="0" fontId="36" fillId="33" borderId="18" xfId="0" applyFont="1" applyFill="1" applyBorder="1" applyAlignment="1">
      <alignment horizontal="center"/>
    </xf>
    <xf numFmtId="0" fontId="37" fillId="31" borderId="1" xfId="0" applyFont="1" applyFill="1" applyBorder="1" applyAlignment="1">
      <alignment horizontal="center"/>
    </xf>
    <xf numFmtId="0" fontId="23" fillId="17" borderId="1" xfId="0" applyFont="1" applyFill="1" applyBorder="1" applyAlignment="1">
      <alignment horizontal="center"/>
    </xf>
    <xf numFmtId="0" fontId="38" fillId="30" borderId="1" xfId="0" applyFont="1" applyFill="1" applyBorder="1" applyAlignment="1">
      <alignment horizontal="center"/>
    </xf>
    <xf numFmtId="16" fontId="0" fillId="0" borderId="1" xfId="0" quotePrefix="1" applyNumberFormat="1" applyBorder="1" applyAlignment="1">
      <alignment horizontal="center"/>
    </xf>
    <xf numFmtId="16" fontId="21" fillId="0" borderId="6" xfId="0" quotePrefix="1" applyNumberFormat="1" applyFont="1" applyBorder="1" applyAlignment="1">
      <alignment horizontal="center"/>
    </xf>
    <xf numFmtId="0" fontId="0" fillId="40" borderId="7" xfId="0" applyFill="1" applyBorder="1"/>
    <xf numFmtId="0" fontId="0" fillId="40" borderId="2" xfId="0" applyFill="1" applyBorder="1"/>
    <xf numFmtId="0" fontId="23" fillId="0" borderId="7" xfId="0" applyFon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38" fillId="19" borderId="1" xfId="0" applyFont="1" applyFill="1" applyBorder="1" applyAlignment="1">
      <alignment horizontal="center"/>
    </xf>
    <xf numFmtId="17" fontId="0" fillId="0" borderId="1" xfId="0" applyNumberFormat="1" applyBorder="1" applyAlignment="1">
      <alignment horizontal="center"/>
    </xf>
    <xf numFmtId="17" fontId="21" fillId="0" borderId="6" xfId="0" applyNumberFormat="1" applyFont="1" applyBorder="1" applyAlignment="1">
      <alignment horizontal="center"/>
    </xf>
    <xf numFmtId="0" fontId="31" fillId="39" borderId="0" xfId="0" applyFont="1" applyFill="1" applyAlignment="1">
      <alignment horizontal="center"/>
    </xf>
    <xf numFmtId="0" fontId="21" fillId="0" borderId="0" xfId="0" applyFont="1" applyAlignment="1">
      <alignment horizontal="center"/>
    </xf>
    <xf numFmtId="0" fontId="42" fillId="0" borderId="0" xfId="0" applyFont="1"/>
    <xf numFmtId="0" fontId="43" fillId="0" borderId="0" xfId="0" applyFont="1" applyAlignment="1">
      <alignment horizontal="right"/>
    </xf>
    <xf numFmtId="0" fontId="43" fillId="0" borderId="0" xfId="0" applyFont="1"/>
    <xf numFmtId="0" fontId="43" fillId="0" borderId="0" xfId="0" applyFont="1" applyAlignment="1">
      <alignment horizontal="center"/>
    </xf>
    <xf numFmtId="0" fontId="43" fillId="0" borderId="16" xfId="0" applyFont="1" applyBorder="1" applyAlignment="1">
      <alignment horizontal="center"/>
    </xf>
    <xf numFmtId="0" fontId="43" fillId="0" borderId="16" xfId="0" applyFont="1" applyBorder="1"/>
    <xf numFmtId="0" fontId="43" fillId="0" borderId="7" xfId="0" applyFont="1" applyBorder="1"/>
    <xf numFmtId="0" fontId="43" fillId="0" borderId="1" xfId="0" applyFont="1" applyBorder="1"/>
    <xf numFmtId="0" fontId="43" fillId="33" borderId="1" xfId="0" applyFont="1" applyFill="1" applyBorder="1" applyAlignment="1">
      <alignment horizontal="center"/>
    </xf>
    <xf numFmtId="0" fontId="43" fillId="0" borderId="1" xfId="0" applyFont="1" applyBorder="1" applyAlignment="1">
      <alignment horizontal="center"/>
    </xf>
    <xf numFmtId="0" fontId="43" fillId="0" borderId="7" xfId="0" applyFont="1" applyBorder="1" applyAlignment="1">
      <alignment horizontal="center"/>
    </xf>
    <xf numFmtId="0" fontId="43" fillId="18" borderId="1" xfId="0" applyFont="1" applyFill="1" applyBorder="1" applyAlignment="1">
      <alignment horizontal="center"/>
    </xf>
    <xf numFmtId="0" fontId="43" fillId="3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21" xfId="0" applyBorder="1" applyAlignment="1">
      <alignment horizontal="left"/>
    </xf>
    <xf numFmtId="0" fontId="0" fillId="17" borderId="0" xfId="0" applyFill="1" applyAlignment="1">
      <alignment horizontal="left"/>
    </xf>
    <xf numFmtId="0" fontId="0" fillId="0" borderId="8" xfId="0" applyBorder="1" applyAlignment="1">
      <alignment horizontal="left"/>
    </xf>
    <xf numFmtId="0" fontId="21" fillId="0" borderId="1" xfId="0" applyFont="1" applyBorder="1" applyAlignment="1">
      <alignment horizontal="left"/>
    </xf>
    <xf numFmtId="0" fontId="21" fillId="0" borderId="2" xfId="0" applyFont="1" applyBorder="1" applyAlignment="1">
      <alignment horizontal="left"/>
    </xf>
    <xf numFmtId="0" fontId="21" fillId="0" borderId="3" xfId="0" applyFont="1" applyBorder="1" applyAlignment="1">
      <alignment horizontal="left"/>
    </xf>
    <xf numFmtId="0" fontId="21" fillId="0" borderId="4" xfId="0" applyFont="1" applyBorder="1" applyAlignment="1">
      <alignment horizontal="left"/>
    </xf>
    <xf numFmtId="0" fontId="44" fillId="41" borderId="1" xfId="0" applyFont="1" applyFill="1" applyBorder="1" applyAlignment="1">
      <alignment horizontal="center"/>
    </xf>
    <xf numFmtId="0" fontId="40" fillId="41" borderId="16" xfId="0" applyFont="1" applyFill="1" applyBorder="1" applyAlignment="1">
      <alignment horizontal="center" vertical="center"/>
    </xf>
    <xf numFmtId="0" fontId="29" fillId="41" borderId="16" xfId="0" applyFont="1" applyFill="1" applyBorder="1" applyAlignment="1">
      <alignment horizontal="center" vertical="center"/>
    </xf>
    <xf numFmtId="0" fontId="21" fillId="31" borderId="3" xfId="0" applyFont="1" applyFill="1" applyBorder="1" applyAlignment="1">
      <alignment horizontal="left"/>
    </xf>
    <xf numFmtId="0" fontId="21" fillId="0" borderId="0" xfId="0" applyFont="1"/>
    <xf numFmtId="0" fontId="21" fillId="0" borderId="8" xfId="0" applyFont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7" xfId="0" applyFont="1" applyBorder="1" applyAlignment="1">
      <alignment horizontal="left"/>
    </xf>
    <xf numFmtId="0" fontId="21" fillId="31" borderId="0" xfId="0" applyFont="1" applyFill="1" applyAlignment="1">
      <alignment horizontal="left"/>
    </xf>
    <xf numFmtId="0" fontId="21" fillId="31" borderId="8" xfId="0" applyFont="1" applyFill="1" applyBorder="1" applyAlignment="1">
      <alignment horizontal="left"/>
    </xf>
    <xf numFmtId="0" fontId="21" fillId="31" borderId="4" xfId="0" applyFont="1" applyFill="1" applyBorder="1" applyAlignment="1">
      <alignment horizontal="left"/>
    </xf>
    <xf numFmtId="0" fontId="21" fillId="0" borderId="4" xfId="0" applyFont="1" applyBorder="1"/>
    <xf numFmtId="0" fontId="2" fillId="40" borderId="7" xfId="0" applyFont="1" applyFill="1" applyBorder="1" applyAlignment="1">
      <alignment horizontal="center"/>
    </xf>
    <xf numFmtId="0" fontId="40" fillId="41" borderId="7" xfId="0" applyFont="1" applyFill="1" applyBorder="1" applyAlignment="1">
      <alignment horizontal="center" vertical="center"/>
    </xf>
    <xf numFmtId="0" fontId="28" fillId="33" borderId="7" xfId="0" applyFont="1" applyFill="1" applyBorder="1" applyAlignment="1">
      <alignment horizontal="center"/>
    </xf>
    <xf numFmtId="0" fontId="46" fillId="41" borderId="1" xfId="0" applyFont="1" applyFill="1" applyBorder="1" applyAlignment="1">
      <alignment horizontal="center"/>
    </xf>
    <xf numFmtId="0" fontId="21" fillId="31" borderId="1" xfId="0" applyFont="1" applyFill="1" applyBorder="1"/>
    <xf numFmtId="0" fontId="29" fillId="10" borderId="1" xfId="0" applyFont="1" applyFill="1" applyBorder="1" applyAlignment="1">
      <alignment horizontal="center"/>
    </xf>
    <xf numFmtId="0" fontId="29" fillId="0" borderId="1" xfId="0" applyFont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29" fillId="11" borderId="1" xfId="0" applyFont="1" applyFill="1" applyBorder="1" applyAlignment="1">
      <alignment horizontal="center"/>
    </xf>
    <xf numFmtId="0" fontId="2" fillId="40" borderId="1" xfId="0" applyFont="1" applyFill="1" applyBorder="1" applyAlignment="1">
      <alignment horizontal="center"/>
    </xf>
    <xf numFmtId="0" fontId="29" fillId="16" borderId="1" xfId="0" applyFont="1" applyFill="1" applyBorder="1" applyAlignment="1">
      <alignment horizontal="center"/>
    </xf>
    <xf numFmtId="0" fontId="21" fillId="31" borderId="2" xfId="0" applyFont="1" applyFill="1" applyBorder="1" applyAlignment="1">
      <alignment horizontal="left"/>
    </xf>
    <xf numFmtId="0" fontId="40" fillId="41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2" fillId="40" borderId="1" xfId="0" applyFont="1" applyFill="1" applyBorder="1"/>
    <xf numFmtId="0" fontId="21" fillId="31" borderId="7" xfId="0" applyFont="1" applyFill="1" applyBorder="1"/>
    <xf numFmtId="0" fontId="21" fillId="31" borderId="7" xfId="0" applyFont="1" applyFill="1" applyBorder="1" applyAlignment="1">
      <alignment horizontal="left"/>
    </xf>
    <xf numFmtId="0" fontId="0" fillId="38" borderId="1" xfId="0" applyFill="1" applyBorder="1" applyAlignment="1">
      <alignment horizontal="center"/>
    </xf>
    <xf numFmtId="0" fontId="0" fillId="27" borderId="0" xfId="0" applyFill="1"/>
    <xf numFmtId="0" fontId="43" fillId="33" borderId="16" xfId="0" applyFont="1" applyFill="1" applyBorder="1" applyAlignment="1">
      <alignment horizontal="center"/>
    </xf>
    <xf numFmtId="0" fontId="43" fillId="0" borderId="1" xfId="0" applyFont="1" applyBorder="1" applyAlignment="1">
      <alignment horizontal="right"/>
    </xf>
    <xf numFmtId="0" fontId="43" fillId="0" borderId="1" xfId="0" applyFont="1" applyBorder="1" applyAlignment="1">
      <alignment horizontal="center" vertical="center"/>
    </xf>
    <xf numFmtId="0" fontId="43" fillId="0" borderId="1" xfId="0" applyFont="1" applyBorder="1" applyAlignment="1">
      <alignment vertical="center"/>
    </xf>
    <xf numFmtId="0" fontId="30" fillId="34" borderId="7" xfId="0" applyFont="1" applyFill="1" applyBorder="1" applyAlignment="1">
      <alignment horizontal="center" vertical="center"/>
    </xf>
    <xf numFmtId="0" fontId="30" fillId="34" borderId="6" xfId="0" applyFont="1" applyFill="1" applyBorder="1" applyAlignment="1">
      <alignment horizontal="center" vertical="center"/>
    </xf>
    <xf numFmtId="0" fontId="43" fillId="0" borderId="1" xfId="0" quotePrefix="1" applyFont="1" applyBorder="1" applyAlignment="1">
      <alignment horizontal="center"/>
    </xf>
    <xf numFmtId="0" fontId="37" fillId="0" borderId="0" xfId="0" applyFont="1"/>
    <xf numFmtId="0" fontId="31" fillId="0" borderId="0" xfId="0" applyFont="1" applyAlignment="1">
      <alignment horizontal="center"/>
    </xf>
    <xf numFmtId="0" fontId="31" fillId="0" borderId="3" xfId="0" applyFont="1" applyBorder="1" applyAlignment="1">
      <alignment horizontal="center"/>
    </xf>
    <xf numFmtId="0" fontId="31" fillId="0" borderId="5" xfId="0" applyFont="1" applyBorder="1" applyAlignment="1">
      <alignment horizontal="center"/>
    </xf>
    <xf numFmtId="0" fontId="38" fillId="32" borderId="0" xfId="0" applyFont="1" applyFill="1" applyAlignment="1">
      <alignment horizontal="center"/>
    </xf>
    <xf numFmtId="0" fontId="38" fillId="35" borderId="0" xfId="0" applyFont="1" applyFill="1" applyAlignment="1">
      <alignment horizontal="center"/>
    </xf>
    <xf numFmtId="0" fontId="37" fillId="0" borderId="0" xfId="0" applyFont="1" applyAlignment="1">
      <alignment horizontal="center"/>
    </xf>
    <xf numFmtId="0" fontId="32" fillId="43" borderId="0" xfId="0" applyFont="1" applyFill="1" applyAlignment="1">
      <alignment horizontal="center"/>
    </xf>
    <xf numFmtId="0" fontId="38" fillId="44" borderId="0" xfId="0" applyFont="1" applyFill="1" applyAlignment="1">
      <alignment horizontal="center"/>
    </xf>
    <xf numFmtId="0" fontId="38" fillId="45" borderId="0" xfId="0" applyFont="1" applyFill="1" applyAlignment="1">
      <alignment horizontal="center"/>
    </xf>
    <xf numFmtId="0" fontId="38" fillId="12" borderId="22" xfId="0" applyFont="1" applyFill="1" applyBorder="1" applyAlignment="1">
      <alignment horizontal="center"/>
    </xf>
    <xf numFmtId="0" fontId="30" fillId="34" borderId="7" xfId="0" applyFont="1" applyFill="1" applyBorder="1" applyAlignment="1">
      <alignment vertical="center"/>
    </xf>
    <xf numFmtId="0" fontId="31" fillId="39" borderId="1" xfId="0" applyFont="1" applyFill="1" applyBorder="1" applyAlignment="1">
      <alignment horizontal="center"/>
    </xf>
    <xf numFmtId="0" fontId="37" fillId="31" borderId="1" xfId="0" applyFont="1" applyFill="1" applyBorder="1" applyAlignment="1">
      <alignment horizontal="left"/>
    </xf>
    <xf numFmtId="0" fontId="47" fillId="12" borderId="20" xfId="0" applyFont="1" applyFill="1" applyBorder="1" applyAlignment="1">
      <alignment horizontal="center"/>
    </xf>
    <xf numFmtId="0" fontId="28" fillId="34" borderId="7" xfId="0" applyFont="1" applyFill="1" applyBorder="1" applyAlignment="1">
      <alignment vertical="center"/>
    </xf>
    <xf numFmtId="0" fontId="37" fillId="0" borderId="1" xfId="0" applyFont="1" applyBorder="1"/>
    <xf numFmtId="0" fontId="37" fillId="0" borderId="1" xfId="0" applyFont="1" applyBorder="1" applyAlignment="1">
      <alignment horizontal="left"/>
    </xf>
    <xf numFmtId="0" fontId="31" fillId="46" borderId="8" xfId="0" applyFont="1" applyFill="1" applyBorder="1" applyAlignment="1">
      <alignment horizontal="center"/>
    </xf>
    <xf numFmtId="1" fontId="31" fillId="46" borderId="8" xfId="0" applyNumberFormat="1" applyFont="1" applyFill="1" applyBorder="1" applyAlignment="1">
      <alignment horizontal="center"/>
    </xf>
    <xf numFmtId="1" fontId="38" fillId="44" borderId="0" xfId="0" applyNumberFormat="1" applyFont="1" applyFill="1" applyAlignment="1">
      <alignment horizontal="center"/>
    </xf>
    <xf numFmtId="1" fontId="37" fillId="0" borderId="5" xfId="0" applyNumberFormat="1" applyFon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38" fillId="0" borderId="0" xfId="0" applyNumberFormat="1" applyFont="1" applyAlignment="1">
      <alignment horizontal="center"/>
    </xf>
    <xf numFmtId="1" fontId="38" fillId="32" borderId="0" xfId="0" applyNumberFormat="1" applyFont="1" applyFill="1" applyAlignment="1">
      <alignment horizontal="center"/>
    </xf>
    <xf numFmtId="1" fontId="37" fillId="0" borderId="1" xfId="0" applyNumberFormat="1" applyFont="1" applyBorder="1" applyAlignment="1">
      <alignment horizontal="center"/>
    </xf>
    <xf numFmtId="1" fontId="37" fillId="31" borderId="1" xfId="0" applyNumberFormat="1" applyFont="1" applyFill="1" applyBorder="1" applyAlignment="1">
      <alignment horizontal="center"/>
    </xf>
    <xf numFmtId="1" fontId="38" fillId="30" borderId="0" xfId="0" applyNumberFormat="1" applyFont="1" applyFill="1" applyAlignment="1">
      <alignment horizontal="center"/>
    </xf>
    <xf numFmtId="1" fontId="0" fillId="8" borderId="1" xfId="0" applyNumberFormat="1" applyFill="1" applyBorder="1" applyAlignment="1">
      <alignment horizontal="center"/>
    </xf>
    <xf numFmtId="1" fontId="38" fillId="35" borderId="0" xfId="0" applyNumberFormat="1" applyFont="1" applyFill="1" applyAlignment="1">
      <alignment horizontal="center"/>
    </xf>
    <xf numFmtId="1" fontId="38" fillId="45" borderId="0" xfId="0" applyNumberFormat="1" applyFont="1" applyFill="1" applyAlignment="1">
      <alignment horizontal="center"/>
    </xf>
    <xf numFmtId="0" fontId="48" fillId="47" borderId="0" xfId="0" applyFont="1" applyFill="1"/>
    <xf numFmtId="0" fontId="49" fillId="47" borderId="0" xfId="0" applyFont="1" applyFill="1"/>
    <xf numFmtId="0" fontId="51" fillId="47" borderId="0" xfId="0" applyFont="1" applyFill="1"/>
    <xf numFmtId="0" fontId="52" fillId="47" borderId="1" xfId="0" applyFont="1" applyFill="1" applyBorder="1" applyAlignment="1">
      <alignment horizontal="center"/>
    </xf>
    <xf numFmtId="0" fontId="52" fillId="47" borderId="4" xfId="0" applyFont="1" applyFill="1" applyBorder="1" applyAlignment="1">
      <alignment horizontal="center"/>
    </xf>
    <xf numFmtId="0" fontId="52" fillId="47" borderId="8" xfId="0" applyFont="1" applyFill="1" applyBorder="1" applyAlignment="1">
      <alignment horizontal="center"/>
    </xf>
    <xf numFmtId="0" fontId="52" fillId="0" borderId="8" xfId="0" applyFont="1" applyBorder="1" applyAlignment="1">
      <alignment horizontal="center"/>
    </xf>
    <xf numFmtId="0" fontId="52" fillId="47" borderId="3" xfId="0" applyFont="1" applyFill="1" applyBorder="1" applyAlignment="1">
      <alignment horizontal="center"/>
    </xf>
    <xf numFmtId="0" fontId="52" fillId="47" borderId="5" xfId="0" applyFont="1" applyFill="1" applyBorder="1" applyAlignment="1">
      <alignment horizontal="center"/>
    </xf>
    <xf numFmtId="0" fontId="51" fillId="47" borderId="1" xfId="0" applyFont="1" applyFill="1" applyBorder="1" applyAlignment="1">
      <alignment horizontal="center"/>
    </xf>
    <xf numFmtId="0" fontId="51" fillId="0" borderId="5" xfId="0" applyFont="1" applyBorder="1"/>
    <xf numFmtId="0" fontId="51" fillId="0" borderId="5" xfId="0" applyFont="1" applyBorder="1" applyAlignment="1">
      <alignment horizontal="center"/>
    </xf>
    <xf numFmtId="0" fontId="51" fillId="47" borderId="5" xfId="0" applyFont="1" applyFill="1" applyBorder="1" applyAlignment="1">
      <alignment horizontal="center"/>
    </xf>
    <xf numFmtId="0" fontId="51" fillId="47" borderId="3" xfId="0" applyFont="1" applyFill="1" applyBorder="1" applyAlignment="1">
      <alignment horizontal="center"/>
    </xf>
    <xf numFmtId="0" fontId="51" fillId="0" borderId="5" xfId="0" applyFont="1" applyBorder="1" applyAlignment="1">
      <alignment horizontal="left"/>
    </xf>
    <xf numFmtId="0" fontId="52" fillId="0" borderId="0" xfId="0" applyFont="1" applyAlignment="1">
      <alignment horizontal="center"/>
    </xf>
    <xf numFmtId="0" fontId="51" fillId="0" borderId="6" xfId="0" applyFont="1" applyBorder="1" applyAlignment="1">
      <alignment horizontal="center"/>
    </xf>
    <xf numFmtId="0" fontId="51" fillId="0" borderId="6" xfId="0" applyFont="1" applyBorder="1"/>
    <xf numFmtId="0" fontId="51" fillId="47" borderId="0" xfId="0" applyFont="1" applyFill="1" applyAlignment="1">
      <alignment horizontal="center"/>
    </xf>
    <xf numFmtId="0" fontId="51" fillId="0" borderId="0" xfId="0" applyFont="1" applyAlignment="1">
      <alignment horizontal="center"/>
    </xf>
    <xf numFmtId="0" fontId="53" fillId="0" borderId="0" xfId="0" applyFont="1" applyAlignment="1">
      <alignment horizontal="center"/>
    </xf>
    <xf numFmtId="0" fontId="53" fillId="0" borderId="1" xfId="0" applyFont="1" applyBorder="1" applyAlignment="1">
      <alignment horizontal="center"/>
    </xf>
    <xf numFmtId="0" fontId="51" fillId="0" borderId="1" xfId="0" applyFont="1" applyBorder="1" applyAlignment="1">
      <alignment horizontal="center"/>
    </xf>
    <xf numFmtId="0" fontId="37" fillId="39" borderId="16" xfId="0" applyFont="1" applyFill="1" applyBorder="1" applyAlignment="1">
      <alignment horizontal="center"/>
    </xf>
    <xf numFmtId="0" fontId="31" fillId="39" borderId="16" xfId="0" applyFont="1" applyFill="1" applyBorder="1" applyAlignment="1">
      <alignment horizontal="center"/>
    </xf>
    <xf numFmtId="0" fontId="28" fillId="34" borderId="17" xfId="0" applyFont="1" applyFill="1" applyBorder="1" applyAlignment="1">
      <alignment horizontal="center" vertical="center"/>
    </xf>
    <xf numFmtId="0" fontId="30" fillId="34" borderId="17" xfId="0" applyFont="1" applyFill="1" applyBorder="1" applyAlignment="1">
      <alignment horizontal="center" vertical="center"/>
    </xf>
    <xf numFmtId="0" fontId="54" fillId="0" borderId="0" xfId="0" applyFont="1" applyAlignment="1">
      <alignment horizontal="center"/>
    </xf>
    <xf numFmtId="0" fontId="52" fillId="47" borderId="6" xfId="0" applyFont="1" applyFill="1" applyBorder="1" applyAlignment="1">
      <alignment horizontal="center"/>
    </xf>
    <xf numFmtId="0" fontId="51" fillId="0" borderId="1" xfId="0" applyFont="1" applyBorder="1"/>
    <xf numFmtId="16" fontId="20" fillId="0" borderId="1" xfId="0" quotePrefix="1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164" fontId="20" fillId="0" borderId="1" xfId="0" applyNumberFormat="1" applyFont="1" applyBorder="1" applyAlignment="1">
      <alignment horizontal="center"/>
    </xf>
    <xf numFmtId="0" fontId="20" fillId="0" borderId="1" xfId="0" quotePrefix="1" applyFont="1" applyBorder="1" applyAlignment="1">
      <alignment horizontal="center"/>
    </xf>
    <xf numFmtId="0" fontId="27" fillId="27" borderId="1" xfId="0" applyFont="1" applyFill="1" applyBorder="1"/>
    <xf numFmtId="0" fontId="55" fillId="0" borderId="0" xfId="0" applyFont="1" applyAlignment="1">
      <alignment horizontal="center"/>
    </xf>
    <xf numFmtId="0" fontId="0" fillId="8" borderId="3" xfId="0" applyFill="1" applyBorder="1" applyAlignment="1">
      <alignment horizontal="center"/>
    </xf>
    <xf numFmtId="0" fontId="37" fillId="0" borderId="16" xfId="0" applyFont="1" applyBorder="1" applyAlignment="1">
      <alignment horizontal="left"/>
    </xf>
    <xf numFmtId="0" fontId="28" fillId="0" borderId="1" xfId="0" applyFont="1" applyBorder="1"/>
    <xf numFmtId="0" fontId="38" fillId="44" borderId="1" xfId="0" applyFont="1" applyFill="1" applyBorder="1" applyAlignment="1">
      <alignment horizontal="center"/>
    </xf>
    <xf numFmtId="0" fontId="51" fillId="0" borderId="0" xfId="0" applyFont="1"/>
    <xf numFmtId="0" fontId="31" fillId="46" borderId="1" xfId="0" applyFont="1" applyFill="1" applyBorder="1" applyAlignment="1">
      <alignment horizontal="center"/>
    </xf>
    <xf numFmtId="0" fontId="51" fillId="0" borderId="1" xfId="0" applyFont="1" applyBorder="1" applyAlignment="1">
      <alignment horizontal="left"/>
    </xf>
    <xf numFmtId="17" fontId="21" fillId="0" borderId="6" xfId="0" quotePrefix="1" applyNumberFormat="1" applyFont="1" applyBorder="1" applyAlignment="1">
      <alignment horizontal="center"/>
    </xf>
    <xf numFmtId="0" fontId="56" fillId="0" borderId="0" xfId="0" applyFont="1"/>
    <xf numFmtId="0" fontId="0" fillId="38" borderId="1" xfId="0" quotePrefix="1" applyFill="1" applyBorder="1" applyAlignment="1">
      <alignment horizontal="center"/>
    </xf>
    <xf numFmtId="0" fontId="37" fillId="31" borderId="0" xfId="0" applyFont="1" applyFill="1" applyAlignment="1">
      <alignment horizontal="left"/>
    </xf>
    <xf numFmtId="0" fontId="37" fillId="31" borderId="0" xfId="0" applyFont="1" applyFill="1" applyAlignment="1">
      <alignment horizontal="center"/>
    </xf>
    <xf numFmtId="0" fontId="22" fillId="38" borderId="1" xfId="0" applyFont="1" applyFill="1" applyBorder="1" applyAlignment="1">
      <alignment horizontal="center"/>
    </xf>
    <xf numFmtId="0" fontId="7" fillId="27" borderId="1" xfId="0" applyFont="1" applyFill="1" applyBorder="1"/>
    <xf numFmtId="49" fontId="0" fillId="38" borderId="1" xfId="0" applyNumberFormat="1" applyFill="1" applyBorder="1" applyAlignment="1">
      <alignment horizontal="center"/>
    </xf>
    <xf numFmtId="49" fontId="0" fillId="38" borderId="1" xfId="0" quotePrefix="1" applyNumberFormat="1" applyFill="1" applyBorder="1" applyAlignment="1">
      <alignment horizontal="center"/>
    </xf>
    <xf numFmtId="16" fontId="0" fillId="38" borderId="1" xfId="0" quotePrefix="1" applyNumberFormat="1" applyFill="1" applyBorder="1" applyAlignment="1">
      <alignment horizontal="center"/>
    </xf>
    <xf numFmtId="16" fontId="0" fillId="38" borderId="1" xfId="0" applyNumberFormat="1" applyFill="1" applyBorder="1" applyAlignment="1">
      <alignment horizontal="center"/>
    </xf>
    <xf numFmtId="17" fontId="0" fillId="38" borderId="1" xfId="0" applyNumberFormat="1" applyFill="1" applyBorder="1" applyAlignment="1">
      <alignment horizontal="center"/>
    </xf>
    <xf numFmtId="49" fontId="0" fillId="8" borderId="1" xfId="0" applyNumberFormat="1" applyFill="1" applyBorder="1" applyAlignment="1">
      <alignment horizontal="center"/>
    </xf>
    <xf numFmtId="17" fontId="21" fillId="0" borderId="1" xfId="0" quotePrefix="1" applyNumberFormat="1" applyFont="1" applyBorder="1" applyAlignment="1">
      <alignment horizontal="center"/>
    </xf>
    <xf numFmtId="0" fontId="57" fillId="0" borderId="1" xfId="0" applyFont="1" applyBorder="1" applyAlignment="1">
      <alignment horizontal="right"/>
    </xf>
    <xf numFmtId="0" fontId="57" fillId="33" borderId="1" xfId="0" applyFont="1" applyFill="1" applyBorder="1" applyAlignment="1">
      <alignment horizontal="center"/>
    </xf>
    <xf numFmtId="0" fontId="57" fillId="0" borderId="0" xfId="0" applyFont="1"/>
    <xf numFmtId="0" fontId="31" fillId="39" borderId="7" xfId="0" applyFont="1" applyFill="1" applyBorder="1"/>
    <xf numFmtId="0" fontId="58" fillId="12" borderId="1" xfId="0" applyFont="1" applyFill="1" applyBorder="1" applyAlignment="1">
      <alignment horizontal="center"/>
    </xf>
    <xf numFmtId="0" fontId="38" fillId="12" borderId="1" xfId="0" applyFont="1" applyFill="1" applyBorder="1" applyAlignment="1">
      <alignment horizontal="center"/>
    </xf>
    <xf numFmtId="0" fontId="59" fillId="39" borderId="1" xfId="0" applyFont="1" applyFill="1" applyBorder="1" applyAlignment="1">
      <alignment horizontal="center"/>
    </xf>
    <xf numFmtId="0" fontId="59" fillId="39" borderId="1" xfId="0" applyFont="1" applyFill="1" applyBorder="1"/>
    <xf numFmtId="0" fontId="37" fillId="51" borderId="8" xfId="0" applyFont="1" applyFill="1" applyBorder="1" applyAlignment="1">
      <alignment horizontal="center"/>
    </xf>
    <xf numFmtId="0" fontId="37" fillId="52" borderId="1" xfId="0" applyFont="1" applyFill="1" applyBorder="1" applyAlignment="1">
      <alignment horizontal="left"/>
    </xf>
    <xf numFmtId="0" fontId="62" fillId="0" borderId="1" xfId="0" applyFont="1" applyBorder="1"/>
    <xf numFmtId="0" fontId="62" fillId="0" borderId="1" xfId="0" applyFont="1" applyBorder="1" applyAlignment="1">
      <alignment horizontal="left"/>
    </xf>
    <xf numFmtId="0" fontId="38" fillId="32" borderId="1" xfId="0" applyFont="1" applyFill="1" applyBorder="1" applyAlignment="1">
      <alignment horizontal="center"/>
    </xf>
    <xf numFmtId="0" fontId="60" fillId="43" borderId="1" xfId="0" applyFont="1" applyFill="1" applyBorder="1" applyAlignment="1">
      <alignment horizontal="center"/>
    </xf>
    <xf numFmtId="17" fontId="21" fillId="0" borderId="1" xfId="0" applyNumberFormat="1" applyFont="1" applyBorder="1" applyAlignment="1">
      <alignment horizontal="center"/>
    </xf>
    <xf numFmtId="0" fontId="60" fillId="43" borderId="0" xfId="0" applyFont="1" applyFill="1" applyAlignment="1">
      <alignment horizontal="center"/>
    </xf>
    <xf numFmtId="0" fontId="7" fillId="52" borderId="0" xfId="0" applyFont="1" applyFill="1"/>
    <xf numFmtId="0" fontId="20" fillId="8" borderId="1" xfId="0" applyFont="1" applyFill="1" applyBorder="1" applyAlignment="1">
      <alignment horizontal="center"/>
    </xf>
    <xf numFmtId="0" fontId="7" fillId="52" borderId="1" xfId="0" applyFont="1" applyFill="1" applyBorder="1" applyAlignment="1">
      <alignment horizontal="center" vertical="center"/>
    </xf>
    <xf numFmtId="0" fontId="7" fillId="52" borderId="1" xfId="0" applyFont="1" applyFill="1" applyBorder="1" applyAlignment="1">
      <alignment horizontal="center"/>
    </xf>
    <xf numFmtId="0" fontId="60" fillId="35" borderId="0" xfId="0" applyFont="1" applyFill="1" applyAlignment="1">
      <alignment horizontal="center"/>
    </xf>
    <xf numFmtId="0" fontId="60" fillId="24" borderId="0" xfId="0" applyFont="1" applyFill="1" applyAlignment="1">
      <alignment horizontal="center"/>
    </xf>
    <xf numFmtId="0" fontId="38" fillId="53" borderId="0" xfId="0" applyFont="1" applyFill="1" applyAlignment="1">
      <alignment horizontal="center"/>
    </xf>
    <xf numFmtId="0" fontId="1" fillId="54" borderId="0" xfId="0" applyFont="1" applyFill="1" applyAlignment="1">
      <alignment horizontal="center"/>
    </xf>
    <xf numFmtId="0" fontId="20" fillId="8" borderId="1" xfId="0" quotePrefix="1" applyFont="1" applyFill="1" applyBorder="1" applyAlignment="1">
      <alignment horizontal="center"/>
    </xf>
    <xf numFmtId="0" fontId="43" fillId="17" borderId="1" xfId="0" applyFont="1" applyFill="1" applyBorder="1" applyAlignment="1">
      <alignment horizontal="center"/>
    </xf>
    <xf numFmtId="0" fontId="48" fillId="47" borderId="1" xfId="0" applyFont="1" applyFill="1" applyBorder="1"/>
    <xf numFmtId="0" fontId="0" fillId="23" borderId="1" xfId="0" applyFill="1" applyBorder="1" applyAlignment="1">
      <alignment horizontal="center"/>
    </xf>
    <xf numFmtId="0" fontId="2" fillId="55" borderId="1" xfId="0" applyFont="1" applyFill="1" applyBorder="1" applyAlignment="1">
      <alignment horizontal="center"/>
    </xf>
    <xf numFmtId="0" fontId="2" fillId="56" borderId="1" xfId="0" applyFont="1" applyFill="1" applyBorder="1" applyAlignment="1">
      <alignment horizontal="center"/>
    </xf>
    <xf numFmtId="14" fontId="0" fillId="0" borderId="1" xfId="0" applyNumberFormat="1" applyBorder="1"/>
    <xf numFmtId="0" fontId="1" fillId="52" borderId="1" xfId="0" quotePrefix="1" applyFont="1" applyFill="1" applyBorder="1" applyAlignment="1">
      <alignment horizontal="center"/>
    </xf>
    <xf numFmtId="0" fontId="59" fillId="43" borderId="1" xfId="0" applyFont="1" applyFill="1" applyBorder="1"/>
    <xf numFmtId="0" fontId="37" fillId="51" borderId="1" xfId="0" applyFont="1" applyFill="1" applyBorder="1" applyAlignment="1">
      <alignment horizontal="center"/>
    </xf>
    <xf numFmtId="0" fontId="59" fillId="51" borderId="1" xfId="0" applyFont="1" applyFill="1" applyBorder="1" applyAlignment="1">
      <alignment horizontal="center"/>
    </xf>
    <xf numFmtId="0" fontId="38" fillId="30" borderId="16" xfId="0" applyFont="1" applyFill="1" applyBorder="1" applyAlignment="1">
      <alignment horizontal="center"/>
    </xf>
    <xf numFmtId="0" fontId="28" fillId="0" borderId="3" xfId="0" applyFont="1" applyBorder="1"/>
    <xf numFmtId="0" fontId="37" fillId="0" borderId="3" xfId="0" applyFont="1" applyBorder="1" applyAlignment="1">
      <alignment horizontal="left"/>
    </xf>
    <xf numFmtId="0" fontId="37" fillId="23" borderId="1" xfId="0" applyFont="1" applyFill="1" applyBorder="1" applyAlignment="1">
      <alignment horizontal="left"/>
    </xf>
    <xf numFmtId="0" fontId="37" fillId="24" borderId="1" xfId="0" applyFont="1" applyFill="1" applyBorder="1" applyAlignment="1">
      <alignment horizontal="left"/>
    </xf>
    <xf numFmtId="0" fontId="31" fillId="24" borderId="1" xfId="0" applyFont="1" applyFill="1" applyBorder="1" applyAlignment="1">
      <alignment horizontal="center"/>
    </xf>
    <xf numFmtId="0" fontId="31" fillId="24" borderId="16" xfId="0" applyFont="1" applyFill="1" applyBorder="1" applyAlignment="1">
      <alignment horizontal="center"/>
    </xf>
    <xf numFmtId="0" fontId="31" fillId="24" borderId="3" xfId="0" applyFont="1" applyFill="1" applyBorder="1" applyAlignment="1">
      <alignment horizontal="center"/>
    </xf>
    <xf numFmtId="0" fontId="37" fillId="51" borderId="8" xfId="0" applyFont="1" applyFill="1" applyBorder="1" applyAlignment="1">
      <alignment horizontal="left" vertical="top"/>
    </xf>
    <xf numFmtId="0" fontId="37" fillId="52" borderId="16" xfId="0" applyFont="1" applyFill="1" applyBorder="1" applyAlignment="1">
      <alignment horizontal="left"/>
    </xf>
    <xf numFmtId="0" fontId="37" fillId="31" borderId="7" xfId="0" applyFont="1" applyFill="1" applyBorder="1" applyAlignment="1">
      <alignment horizontal="left"/>
    </xf>
    <xf numFmtId="0" fontId="31" fillId="24" borderId="24" xfId="0" applyFont="1" applyFill="1" applyBorder="1" applyAlignment="1">
      <alignment horizontal="center"/>
    </xf>
    <xf numFmtId="0" fontId="31" fillId="43" borderId="1" xfId="0" applyFont="1" applyFill="1" applyBorder="1" applyAlignment="1">
      <alignment horizontal="center"/>
    </xf>
    <xf numFmtId="0" fontId="31" fillId="24" borderId="7" xfId="0" applyFont="1" applyFill="1" applyBorder="1" applyAlignment="1">
      <alignment horizontal="center"/>
    </xf>
    <xf numFmtId="0" fontId="31" fillId="43" borderId="17" xfId="0" applyFont="1" applyFill="1" applyBorder="1" applyAlignment="1">
      <alignment horizontal="center"/>
    </xf>
    <xf numFmtId="0" fontId="31" fillId="24" borderId="8" xfId="0" applyFont="1" applyFill="1" applyBorder="1" applyAlignment="1">
      <alignment horizontal="center"/>
    </xf>
    <xf numFmtId="0" fontId="0" fillId="23" borderId="1" xfId="0" quotePrefix="1" applyFill="1" applyBorder="1" applyAlignment="1">
      <alignment horizontal="center"/>
    </xf>
    <xf numFmtId="9" fontId="43" fillId="0" borderId="1" xfId="0" applyNumberFormat="1" applyFont="1" applyBorder="1"/>
    <xf numFmtId="0" fontId="43" fillId="18" borderId="1" xfId="0" applyFont="1" applyFill="1" applyBorder="1"/>
    <xf numFmtId="9" fontId="43" fillId="18" borderId="1" xfId="0" applyNumberFormat="1" applyFont="1" applyFill="1" applyBorder="1"/>
    <xf numFmtId="0" fontId="32" fillId="35" borderId="0" xfId="0" applyFont="1" applyFill="1" applyAlignment="1">
      <alignment horizontal="center"/>
    </xf>
    <xf numFmtId="0" fontId="45" fillId="41" borderId="17" xfId="0" applyFont="1" applyFill="1" applyBorder="1" applyAlignment="1">
      <alignment horizontal="center" vertical="center"/>
    </xf>
    <xf numFmtId="0" fontId="43" fillId="2" borderId="1" xfId="0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36" fillId="34" borderId="1" xfId="0" applyFont="1" applyFill="1" applyBorder="1" applyAlignment="1">
      <alignment horizontal="center" vertical="center"/>
    </xf>
    <xf numFmtId="0" fontId="36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32" fillId="0" borderId="1" xfId="0" applyFont="1" applyBorder="1" applyAlignment="1">
      <alignment horizontal="center"/>
    </xf>
    <xf numFmtId="0" fontId="31" fillId="43" borderId="7" xfId="0" applyFont="1" applyFill="1" applyBorder="1" applyAlignment="1">
      <alignment horizontal="center"/>
    </xf>
    <xf numFmtId="0" fontId="32" fillId="57" borderId="7" xfId="0" applyFont="1" applyFill="1" applyBorder="1" applyAlignment="1">
      <alignment horizontal="center"/>
    </xf>
    <xf numFmtId="0" fontId="30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31" fillId="8" borderId="1" xfId="0" applyFont="1" applyFill="1" applyBorder="1" applyAlignment="1">
      <alignment horizontal="center"/>
    </xf>
    <xf numFmtId="0" fontId="31" fillId="3" borderId="1" xfId="0" applyFont="1" applyFill="1" applyBorder="1" applyAlignment="1">
      <alignment horizontal="center"/>
    </xf>
    <xf numFmtId="0" fontId="43" fillId="23" borderId="1" xfId="0" applyFont="1" applyFill="1" applyBorder="1"/>
    <xf numFmtId="0" fontId="37" fillId="0" borderId="7" xfId="0" applyFont="1" applyBorder="1" applyAlignment="1">
      <alignment horizontal="left"/>
    </xf>
    <xf numFmtId="0" fontId="37" fillId="24" borderId="7" xfId="0" applyFont="1" applyFill="1" applyBorder="1" applyAlignment="1">
      <alignment horizontal="left"/>
    </xf>
    <xf numFmtId="0" fontId="37" fillId="23" borderId="7" xfId="0" applyFont="1" applyFill="1" applyBorder="1" applyAlignment="1">
      <alignment horizontal="left"/>
    </xf>
    <xf numFmtId="0" fontId="31" fillId="2" borderId="0" xfId="0" applyFont="1" applyFill="1" applyAlignment="1">
      <alignment horizontal="center"/>
    </xf>
    <xf numFmtId="0" fontId="37" fillId="2" borderId="1" xfId="0" applyFont="1" applyFill="1" applyBorder="1" applyAlignment="1">
      <alignment horizontal="center"/>
    </xf>
    <xf numFmtId="0" fontId="37" fillId="23" borderId="7" xfId="0" applyFont="1" applyFill="1" applyBorder="1"/>
    <xf numFmtId="0" fontId="38" fillId="45" borderId="1" xfId="0" applyFont="1" applyFill="1" applyBorder="1" applyAlignment="1">
      <alignment horizontal="center"/>
    </xf>
    <xf numFmtId="0" fontId="39" fillId="43" borderId="1" xfId="0" applyFont="1" applyFill="1" applyBorder="1" applyAlignment="1">
      <alignment horizontal="center"/>
    </xf>
    <xf numFmtId="0" fontId="37" fillId="23" borderId="1" xfId="0" applyFont="1" applyFill="1" applyBorder="1" applyAlignment="1">
      <alignment horizontal="center"/>
    </xf>
    <xf numFmtId="0" fontId="37" fillId="24" borderId="1" xfId="0" applyFont="1" applyFill="1" applyBorder="1" applyAlignment="1">
      <alignment horizontal="center"/>
    </xf>
    <xf numFmtId="0" fontId="30" fillId="34" borderId="4" xfId="0" applyFont="1" applyFill="1" applyBorder="1" applyAlignment="1">
      <alignment horizontal="center" vertical="center"/>
    </xf>
    <xf numFmtId="0" fontId="0" fillId="23" borderId="0" xfId="0" applyFill="1"/>
    <xf numFmtId="0" fontId="37" fillId="8" borderId="1" xfId="0" applyFon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7" fillId="23" borderId="1" xfId="0" applyFont="1" applyFill="1" applyBorder="1" applyAlignment="1">
      <alignment horizontal="center"/>
    </xf>
    <xf numFmtId="0" fontId="31" fillId="39" borderId="8" xfId="0" applyFont="1" applyFill="1" applyBorder="1" applyAlignment="1">
      <alignment horizontal="center"/>
    </xf>
    <xf numFmtId="0" fontId="39" fillId="35" borderId="0" xfId="0" applyFont="1" applyFill="1" applyAlignment="1">
      <alignment horizontal="center"/>
    </xf>
    <xf numFmtId="0" fontId="37" fillId="51" borderId="1" xfId="0" applyFont="1" applyFill="1" applyBorder="1" applyAlignment="1">
      <alignment horizontal="left"/>
    </xf>
    <xf numFmtId="0" fontId="37" fillId="51" borderId="7" xfId="0" applyFont="1" applyFill="1" applyBorder="1" applyAlignment="1">
      <alignment horizontal="left"/>
    </xf>
    <xf numFmtId="0" fontId="37" fillId="16" borderId="1" xfId="0" applyFont="1" applyFill="1" applyBorder="1" applyAlignment="1">
      <alignment horizontal="center"/>
    </xf>
    <xf numFmtId="0" fontId="51" fillId="23" borderId="1" xfId="0" applyFont="1" applyFill="1" applyBorder="1" applyAlignment="1">
      <alignment horizontal="center"/>
    </xf>
    <xf numFmtId="0" fontId="37" fillId="23" borderId="1" xfId="0" applyFont="1" applyFill="1" applyBorder="1"/>
    <xf numFmtId="0" fontId="28" fillId="23" borderId="0" xfId="0" applyFont="1" applyFill="1"/>
    <xf numFmtId="0" fontId="37" fillId="24" borderId="8" xfId="0" applyFont="1" applyFill="1" applyBorder="1" applyAlignment="1">
      <alignment horizontal="left" vertical="top"/>
    </xf>
    <xf numFmtId="0" fontId="37" fillId="24" borderId="1" xfId="0" applyFont="1" applyFill="1" applyBorder="1" applyAlignment="1">
      <alignment horizontal="left" vertical="top"/>
    </xf>
    <xf numFmtId="0" fontId="37" fillId="24" borderId="1" xfId="0" applyFont="1" applyFill="1" applyBorder="1" applyAlignment="1">
      <alignment horizontal="center" vertical="top"/>
    </xf>
    <xf numFmtId="0" fontId="40" fillId="3" borderId="1" xfId="0" applyFont="1" applyFill="1" applyBorder="1" applyAlignment="1">
      <alignment horizontal="center"/>
    </xf>
    <xf numFmtId="0" fontId="7" fillId="0" borderId="24" xfId="0" applyFont="1" applyBorder="1" applyAlignment="1">
      <alignment horizontal="center"/>
    </xf>
    <xf numFmtId="3" fontId="0" fillId="0" borderId="0" xfId="0" applyNumberFormat="1"/>
    <xf numFmtId="0" fontId="51" fillId="23" borderId="1" xfId="0" applyFont="1" applyFill="1" applyBorder="1"/>
    <xf numFmtId="0" fontId="31" fillId="2" borderId="1" xfId="0" applyFont="1" applyFill="1" applyBorder="1" applyAlignment="1">
      <alignment horizontal="center"/>
    </xf>
    <xf numFmtId="0" fontId="37" fillId="51" borderId="8" xfId="0" applyFont="1" applyFill="1" applyBorder="1" applyAlignment="1">
      <alignment horizontal="left"/>
    </xf>
    <xf numFmtId="0" fontId="42" fillId="0" borderId="0" xfId="0" applyFont="1" applyAlignment="1">
      <alignment horizontal="center"/>
    </xf>
    <xf numFmtId="0" fontId="43" fillId="0" borderId="1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2" fillId="58" borderId="7" xfId="0" applyFont="1" applyFill="1" applyBorder="1" applyAlignment="1">
      <alignment horizontal="center"/>
    </xf>
    <xf numFmtId="0" fontId="2" fillId="58" borderId="2" xfId="0" applyFont="1" applyFill="1" applyBorder="1" applyAlignment="1">
      <alignment horizontal="center"/>
    </xf>
    <xf numFmtId="0" fontId="2" fillId="58" borderId="6" xfId="0" applyFont="1" applyFill="1" applyBorder="1" applyAlignment="1">
      <alignment horizontal="center"/>
    </xf>
    <xf numFmtId="0" fontId="2" fillId="27" borderId="1" xfId="0" applyFont="1" applyFill="1" applyBorder="1" applyAlignment="1">
      <alignment horizontal="center"/>
    </xf>
    <xf numFmtId="0" fontId="2" fillId="28" borderId="1" xfId="0" applyFont="1" applyFill="1" applyBorder="1" applyAlignment="1">
      <alignment horizontal="center"/>
    </xf>
    <xf numFmtId="0" fontId="2" fillId="36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38" borderId="1" xfId="0" applyFont="1" applyFill="1" applyBorder="1" applyAlignment="1">
      <alignment horizontal="center"/>
    </xf>
    <xf numFmtId="0" fontId="2" fillId="26" borderId="7" xfId="0" applyFont="1" applyFill="1" applyBorder="1" applyAlignment="1">
      <alignment horizontal="center"/>
    </xf>
    <xf numFmtId="0" fontId="2" fillId="26" borderId="2" xfId="0" applyFont="1" applyFill="1" applyBorder="1" applyAlignment="1">
      <alignment horizontal="center"/>
    </xf>
    <xf numFmtId="0" fontId="2" fillId="26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50" borderId="1" xfId="0" applyFont="1" applyFill="1" applyBorder="1" applyAlignment="1">
      <alignment horizontal="center"/>
    </xf>
    <xf numFmtId="0" fontId="2" fillId="49" borderId="1" xfId="0" applyFont="1" applyFill="1" applyBorder="1" applyAlignment="1">
      <alignment horizontal="center"/>
    </xf>
    <xf numFmtId="0" fontId="2" fillId="42" borderId="1" xfId="0" applyFont="1" applyFill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7" fillId="17" borderId="1" xfId="0" applyFont="1" applyFill="1" applyBorder="1" applyAlignment="1">
      <alignment horizontal="center"/>
    </xf>
    <xf numFmtId="0" fontId="9" fillId="17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10" fillId="9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0" fillId="7" borderId="1" xfId="0" applyFont="1" applyFill="1" applyBorder="1" applyAlignment="1">
      <alignment horizontal="center"/>
    </xf>
    <xf numFmtId="0" fontId="13" fillId="14" borderId="4" xfId="0" applyFont="1" applyFill="1" applyBorder="1" applyAlignment="1">
      <alignment horizontal="center"/>
    </xf>
    <xf numFmtId="0" fontId="13" fillId="13" borderId="4" xfId="0" applyFont="1" applyFill="1" applyBorder="1" applyAlignment="1">
      <alignment horizontal="center"/>
    </xf>
    <xf numFmtId="0" fontId="13" fillId="13" borderId="5" xfId="0" applyFont="1" applyFill="1" applyBorder="1" applyAlignment="1">
      <alignment horizontal="center"/>
    </xf>
    <xf numFmtId="0" fontId="13" fillId="12" borderId="8" xfId="0" applyFont="1" applyFill="1" applyBorder="1" applyAlignment="1">
      <alignment horizontal="center"/>
    </xf>
    <xf numFmtId="0" fontId="13" fillId="12" borderId="4" xfId="0" applyFont="1" applyFill="1" applyBorder="1" applyAlignment="1">
      <alignment horizontal="center"/>
    </xf>
    <xf numFmtId="0" fontId="6" fillId="21" borderId="9" xfId="0" applyFont="1" applyFill="1" applyBorder="1" applyAlignment="1">
      <alignment horizontal="center"/>
    </xf>
    <xf numFmtId="0" fontId="6" fillId="21" borderId="10" xfId="0" applyFont="1" applyFill="1" applyBorder="1" applyAlignment="1">
      <alignment horizontal="center"/>
    </xf>
    <xf numFmtId="0" fontId="6" fillId="21" borderId="11" xfId="0" applyFont="1" applyFill="1" applyBorder="1" applyAlignment="1">
      <alignment horizontal="center"/>
    </xf>
    <xf numFmtId="0" fontId="6" fillId="8" borderId="9" xfId="0" applyFont="1" applyFill="1" applyBorder="1" applyAlignment="1">
      <alignment horizontal="center"/>
    </xf>
    <xf numFmtId="0" fontId="6" fillId="8" borderId="10" xfId="0" applyFont="1" applyFill="1" applyBorder="1" applyAlignment="1">
      <alignment horizontal="center"/>
    </xf>
    <xf numFmtId="0" fontId="6" fillId="8" borderId="11" xfId="0" applyFont="1" applyFill="1" applyBorder="1" applyAlignment="1">
      <alignment horizontal="center"/>
    </xf>
    <xf numFmtId="0" fontId="12" fillId="22" borderId="12" xfId="0" applyFont="1" applyFill="1" applyBorder="1" applyAlignment="1">
      <alignment horizontal="center"/>
    </xf>
    <xf numFmtId="0" fontId="12" fillId="22" borderId="13" xfId="0" applyFont="1" applyFill="1" applyBorder="1" applyAlignment="1">
      <alignment horizontal="center"/>
    </xf>
    <xf numFmtId="0" fontId="12" fillId="22" borderId="14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0" fontId="10" fillId="5" borderId="2" xfId="0" applyFont="1" applyFill="1" applyBorder="1" applyAlignment="1">
      <alignment horizontal="center"/>
    </xf>
    <xf numFmtId="0" fontId="10" fillId="7" borderId="7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/>
    </xf>
    <xf numFmtId="0" fontId="10" fillId="7" borderId="6" xfId="0" applyFont="1" applyFill="1" applyBorder="1" applyAlignment="1">
      <alignment horizontal="center"/>
    </xf>
    <xf numFmtId="0" fontId="10" fillId="5" borderId="6" xfId="0" applyFont="1" applyFill="1" applyBorder="1" applyAlignment="1">
      <alignment horizontal="center"/>
    </xf>
    <xf numFmtId="0" fontId="9" fillId="17" borderId="17" xfId="0" applyFont="1" applyFill="1" applyBorder="1" applyAlignment="1">
      <alignment horizontal="center"/>
    </xf>
    <xf numFmtId="0" fontId="9" fillId="17" borderId="18" xfId="0" applyFont="1" applyFill="1" applyBorder="1" applyAlignment="1">
      <alignment horizontal="center"/>
    </xf>
    <xf numFmtId="0" fontId="9" fillId="17" borderId="19" xfId="0" applyFon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9" fillId="17" borderId="7" xfId="0" applyFont="1" applyFill="1" applyBorder="1" applyAlignment="1">
      <alignment horizontal="center"/>
    </xf>
    <xf numFmtId="0" fontId="9" fillId="17" borderId="2" xfId="0" applyFont="1" applyFill="1" applyBorder="1" applyAlignment="1">
      <alignment horizontal="center"/>
    </xf>
    <xf numFmtId="0" fontId="9" fillId="17" borderId="6" xfId="0" applyFont="1" applyFill="1" applyBorder="1" applyAlignment="1">
      <alignment horizontal="center"/>
    </xf>
    <xf numFmtId="0" fontId="30" fillId="34" borderId="7" xfId="0" applyFont="1" applyFill="1" applyBorder="1" applyAlignment="1">
      <alignment horizontal="center" vertical="center"/>
    </xf>
    <xf numFmtId="0" fontId="30" fillId="34" borderId="6" xfId="0" applyFont="1" applyFill="1" applyBorder="1" applyAlignment="1">
      <alignment horizontal="center" vertical="center"/>
    </xf>
    <xf numFmtId="0" fontId="30" fillId="33" borderId="7" xfId="0" applyFont="1" applyFill="1" applyBorder="1" applyAlignment="1">
      <alignment horizontal="center"/>
    </xf>
    <xf numFmtId="0" fontId="30" fillId="33" borderId="2" xfId="0" applyFont="1" applyFill="1" applyBorder="1" applyAlignment="1">
      <alignment horizontal="center"/>
    </xf>
    <xf numFmtId="0" fontId="30" fillId="33" borderId="6" xfId="0" applyFont="1" applyFill="1" applyBorder="1" applyAlignment="1">
      <alignment horizontal="center"/>
    </xf>
    <xf numFmtId="0" fontId="29" fillId="7" borderId="7" xfId="0" applyFont="1" applyFill="1" applyBorder="1" applyAlignment="1">
      <alignment horizontal="center"/>
    </xf>
    <xf numFmtId="0" fontId="29" fillId="7" borderId="6" xfId="0" applyFont="1" applyFill="1" applyBorder="1" applyAlignment="1">
      <alignment horizontal="center"/>
    </xf>
    <xf numFmtId="0" fontId="0" fillId="17" borderId="8" xfId="0" applyFill="1" applyBorder="1" applyAlignment="1">
      <alignment horizontal="center"/>
    </xf>
    <xf numFmtId="0" fontId="0" fillId="17" borderId="4" xfId="0" applyFill="1" applyBorder="1" applyAlignment="1">
      <alignment horizontal="center"/>
    </xf>
    <xf numFmtId="0" fontId="0" fillId="17" borderId="5" xfId="0" applyFill="1" applyBorder="1" applyAlignment="1">
      <alignment horizontal="center"/>
    </xf>
    <xf numFmtId="0" fontId="0" fillId="17" borderId="7" xfId="0" applyFill="1" applyBorder="1" applyAlignment="1">
      <alignment horizontal="center"/>
    </xf>
    <xf numFmtId="0" fontId="0" fillId="17" borderId="2" xfId="0" applyFill="1" applyBorder="1" applyAlignment="1">
      <alignment horizontal="center"/>
    </xf>
    <xf numFmtId="0" fontId="0" fillId="17" borderId="6" xfId="0" applyFill="1" applyBorder="1" applyAlignment="1">
      <alignment horizontal="center"/>
    </xf>
    <xf numFmtId="0" fontId="28" fillId="17" borderId="7" xfId="0" applyFont="1" applyFill="1" applyBorder="1" applyAlignment="1">
      <alignment horizontal="center"/>
    </xf>
    <xf numFmtId="0" fontId="28" fillId="17" borderId="2" xfId="0" applyFont="1" applyFill="1" applyBorder="1" applyAlignment="1">
      <alignment horizontal="center"/>
    </xf>
    <xf numFmtId="0" fontId="28" fillId="17" borderId="6" xfId="0" applyFont="1" applyFill="1" applyBorder="1" applyAlignment="1">
      <alignment horizontal="center"/>
    </xf>
    <xf numFmtId="0" fontId="0" fillId="17" borderId="18" xfId="0" applyFill="1" applyBorder="1" applyAlignment="1">
      <alignment horizontal="center"/>
    </xf>
    <xf numFmtId="0" fontId="0" fillId="17" borderId="19" xfId="0" applyFill="1" applyBorder="1" applyAlignment="1">
      <alignment horizontal="center"/>
    </xf>
    <xf numFmtId="0" fontId="30" fillId="0" borderId="7" xfId="0" applyFont="1" applyBorder="1" applyAlignment="1">
      <alignment horizontal="center"/>
    </xf>
    <xf numFmtId="0" fontId="30" fillId="0" borderId="2" xfId="0" applyFont="1" applyBorder="1" applyAlignment="1">
      <alignment horizontal="center"/>
    </xf>
    <xf numFmtId="0" fontId="30" fillId="0" borderId="6" xfId="0" applyFont="1" applyBorder="1" applyAlignment="1">
      <alignment horizontal="center"/>
    </xf>
    <xf numFmtId="0" fontId="38" fillId="35" borderId="2" xfId="0" applyFont="1" applyFill="1" applyBorder="1" applyAlignment="1">
      <alignment horizontal="center"/>
    </xf>
    <xf numFmtId="0" fontId="38" fillId="35" borderId="6" xfId="0" applyFont="1" applyFill="1" applyBorder="1" applyAlignment="1">
      <alignment horizontal="center"/>
    </xf>
    <xf numFmtId="0" fontId="40" fillId="3" borderId="0" xfId="0" applyFont="1" applyFill="1" applyAlignment="1">
      <alignment horizontal="center"/>
    </xf>
    <xf numFmtId="0" fontId="40" fillId="3" borderId="20" xfId="0" applyFont="1" applyFill="1" applyBorder="1" applyAlignment="1">
      <alignment horizontal="center"/>
    </xf>
    <xf numFmtId="0" fontId="25" fillId="21" borderId="9" xfId="0" applyFont="1" applyFill="1" applyBorder="1" applyAlignment="1">
      <alignment horizontal="center"/>
    </xf>
    <xf numFmtId="0" fontId="25" fillId="21" borderId="10" xfId="0" applyFont="1" applyFill="1" applyBorder="1" applyAlignment="1">
      <alignment horizontal="center"/>
    </xf>
    <xf numFmtId="0" fontId="25" fillId="21" borderId="11" xfId="0" applyFont="1" applyFill="1" applyBorder="1" applyAlignment="1">
      <alignment horizontal="center"/>
    </xf>
    <xf numFmtId="0" fontId="25" fillId="8" borderId="9" xfId="0" applyFont="1" applyFill="1" applyBorder="1" applyAlignment="1">
      <alignment horizontal="center"/>
    </xf>
    <xf numFmtId="0" fontId="25" fillId="8" borderId="10" xfId="0" applyFont="1" applyFill="1" applyBorder="1" applyAlignment="1">
      <alignment horizontal="center"/>
    </xf>
    <xf numFmtId="0" fontId="25" fillId="8" borderId="11" xfId="0" applyFont="1" applyFill="1" applyBorder="1" applyAlignment="1">
      <alignment horizontal="center"/>
    </xf>
    <xf numFmtId="0" fontId="34" fillId="22" borderId="12" xfId="0" applyFont="1" applyFill="1" applyBorder="1" applyAlignment="1">
      <alignment horizontal="center"/>
    </xf>
    <xf numFmtId="0" fontId="34" fillId="22" borderId="13" xfId="0" applyFont="1" applyFill="1" applyBorder="1" applyAlignment="1">
      <alignment horizontal="center"/>
    </xf>
    <xf numFmtId="0" fontId="34" fillId="22" borderId="14" xfId="0" applyFont="1" applyFill="1" applyBorder="1" applyAlignment="1">
      <alignment horizontal="center"/>
    </xf>
    <xf numFmtId="0" fontId="29" fillId="7" borderId="2" xfId="0" applyFont="1" applyFill="1" applyBorder="1" applyAlignment="1">
      <alignment horizontal="center"/>
    </xf>
    <xf numFmtId="0" fontId="0" fillId="40" borderId="2" xfId="0" applyFill="1" applyBorder="1" applyAlignment="1">
      <alignment horizontal="center"/>
    </xf>
    <xf numFmtId="0" fontId="0" fillId="40" borderId="6" xfId="0" applyFill="1" applyBorder="1" applyAlignment="1">
      <alignment horizontal="center"/>
    </xf>
    <xf numFmtId="0" fontId="0" fillId="40" borderId="7" xfId="0" applyFill="1" applyBorder="1" applyAlignment="1">
      <alignment horizontal="center"/>
    </xf>
    <xf numFmtId="0" fontId="20" fillId="3" borderId="7" xfId="0" applyFont="1" applyFill="1" applyBorder="1" applyAlignment="1">
      <alignment horizontal="center"/>
    </xf>
    <xf numFmtId="0" fontId="20" fillId="3" borderId="2" xfId="0" applyFont="1" applyFill="1" applyBorder="1" applyAlignment="1">
      <alignment horizontal="center"/>
    </xf>
    <xf numFmtId="0" fontId="20" fillId="3" borderId="6" xfId="0" applyFont="1" applyFill="1" applyBorder="1" applyAlignment="1">
      <alignment horizontal="center"/>
    </xf>
    <xf numFmtId="0" fontId="29" fillId="41" borderId="7" xfId="0" applyFont="1" applyFill="1" applyBorder="1" applyAlignment="1">
      <alignment horizontal="center" vertical="center"/>
    </xf>
    <xf numFmtId="0" fontId="29" fillId="41" borderId="6" xfId="0" applyFont="1" applyFill="1" applyBorder="1" applyAlignment="1">
      <alignment horizontal="center" vertical="center"/>
    </xf>
    <xf numFmtId="0" fontId="2" fillId="40" borderId="7" xfId="0" applyFont="1" applyFill="1" applyBorder="1" applyAlignment="1">
      <alignment horizontal="center"/>
    </xf>
    <xf numFmtId="0" fontId="2" fillId="40" borderId="2" xfId="0" applyFont="1" applyFill="1" applyBorder="1" applyAlignment="1">
      <alignment horizontal="center"/>
    </xf>
    <xf numFmtId="0" fontId="2" fillId="40" borderId="6" xfId="0" applyFont="1" applyFill="1" applyBorder="1" applyAlignment="1">
      <alignment horizontal="center"/>
    </xf>
    <xf numFmtId="0" fontId="2" fillId="40" borderId="1" xfId="0" applyFont="1" applyFill="1" applyBorder="1" applyAlignment="1">
      <alignment horizontal="center"/>
    </xf>
    <xf numFmtId="0" fontId="50" fillId="47" borderId="4" xfId="0" applyFont="1" applyFill="1" applyBorder="1" applyAlignment="1">
      <alignment horizontal="center" vertical="center"/>
    </xf>
    <xf numFmtId="0" fontId="52" fillId="48" borderId="7" xfId="0" applyFont="1" applyFill="1" applyBorder="1" applyAlignment="1">
      <alignment horizontal="center"/>
    </xf>
    <xf numFmtId="0" fontId="52" fillId="48" borderId="6" xfId="0" applyFont="1" applyFill="1" applyBorder="1" applyAlignment="1">
      <alignment horizontal="center"/>
    </xf>
    <xf numFmtId="0" fontId="31" fillId="39" borderId="23" xfId="0" applyFont="1" applyFill="1" applyBorder="1" applyAlignment="1">
      <alignment horizontal="center"/>
    </xf>
    <xf numFmtId="0" fontId="31" fillId="39" borderId="2" xfId="0" applyFont="1" applyFill="1" applyBorder="1" applyAlignment="1">
      <alignment horizontal="center"/>
    </xf>
    <xf numFmtId="0" fontId="31" fillId="39" borderId="6" xfId="0" applyFont="1" applyFill="1" applyBorder="1" applyAlignment="1">
      <alignment horizontal="center"/>
    </xf>
    <xf numFmtId="0" fontId="31" fillId="39" borderId="7" xfId="0" applyFont="1" applyFill="1" applyBorder="1" applyAlignment="1">
      <alignment horizontal="center"/>
    </xf>
    <xf numFmtId="0" fontId="31" fillId="0" borderId="23" xfId="0" applyFont="1" applyBorder="1" applyAlignment="1">
      <alignment horizontal="center"/>
    </xf>
    <xf numFmtId="0" fontId="31" fillId="0" borderId="2" xfId="0" applyFont="1" applyBorder="1" applyAlignment="1">
      <alignment horizontal="center"/>
    </xf>
    <xf numFmtId="0" fontId="31" fillId="0" borderId="22" xfId="0" applyFont="1" applyBorder="1" applyAlignment="1">
      <alignment horizontal="center"/>
    </xf>
    <xf numFmtId="0" fontId="31" fillId="39" borderId="22" xfId="0" applyFont="1" applyFill="1" applyBorder="1" applyAlignment="1">
      <alignment horizontal="center"/>
    </xf>
    <xf numFmtId="0" fontId="52" fillId="48" borderId="1" xfId="0" applyFont="1" applyFill="1" applyBorder="1" applyAlignment="1">
      <alignment horizontal="center"/>
    </xf>
    <xf numFmtId="0" fontId="61" fillId="47" borderId="4" xfId="0" applyFont="1" applyFill="1" applyBorder="1" applyAlignment="1">
      <alignment horizontal="center" vertical="center"/>
    </xf>
    <xf numFmtId="0" fontId="59" fillId="31" borderId="7" xfId="0" applyFont="1" applyFill="1" applyBorder="1" applyAlignment="1">
      <alignment horizontal="center"/>
    </xf>
    <xf numFmtId="0" fontId="37" fillId="31" borderId="6" xfId="0" applyFont="1" applyFill="1" applyBorder="1" applyAlignment="1">
      <alignment horizontal="center"/>
    </xf>
    <xf numFmtId="0" fontId="59" fillId="52" borderId="7" xfId="0" applyFont="1" applyFill="1" applyBorder="1" applyAlignment="1">
      <alignment horizontal="center"/>
    </xf>
    <xf numFmtId="0" fontId="37" fillId="52" borderId="6" xfId="0" applyFont="1" applyFill="1" applyBorder="1" applyAlignment="1">
      <alignment horizontal="center"/>
    </xf>
    <xf numFmtId="0" fontId="59" fillId="39" borderId="7" xfId="0" applyFont="1" applyFill="1" applyBorder="1" applyAlignment="1">
      <alignment horizontal="center"/>
    </xf>
    <xf numFmtId="0" fontId="59" fillId="39" borderId="2" xfId="0" applyFont="1" applyFill="1" applyBorder="1" applyAlignment="1">
      <alignment horizontal="center"/>
    </xf>
    <xf numFmtId="0" fontId="59" fillId="39" borderId="6" xfId="0" applyFont="1" applyFill="1" applyBorder="1" applyAlignment="1">
      <alignment horizontal="center"/>
    </xf>
    <xf numFmtId="0" fontId="31" fillId="52" borderId="7" xfId="0" applyFont="1" applyFill="1" applyBorder="1" applyAlignment="1">
      <alignment horizontal="center"/>
    </xf>
    <xf numFmtId="0" fontId="31" fillId="52" borderId="19" xfId="0" applyFont="1" applyFill="1" applyBorder="1" applyAlignment="1">
      <alignment horizontal="center"/>
    </xf>
    <xf numFmtId="0" fontId="31" fillId="39" borderId="8" xfId="0" applyFont="1" applyFill="1" applyBorder="1" applyAlignment="1">
      <alignment horizontal="center"/>
    </xf>
    <xf numFmtId="0" fontId="31" fillId="39" borderId="4" xfId="0" applyFont="1" applyFill="1" applyBorder="1" applyAlignment="1">
      <alignment horizontal="center"/>
    </xf>
    <xf numFmtId="0" fontId="31" fillId="39" borderId="25" xfId="0" applyFont="1" applyFill="1" applyBorder="1" applyAlignment="1">
      <alignment horizontal="center"/>
    </xf>
    <xf numFmtId="0" fontId="30" fillId="2" borderId="7" xfId="0" applyFont="1" applyFill="1" applyBorder="1" applyAlignment="1">
      <alignment horizontal="center" vertical="center"/>
    </xf>
    <xf numFmtId="0" fontId="30" fillId="2" borderId="2" xfId="0" applyFont="1" applyFill="1" applyBorder="1" applyAlignment="1">
      <alignment horizontal="center" vertical="center"/>
    </xf>
    <xf numFmtId="0" fontId="30" fillId="2" borderId="22" xfId="0" applyFont="1" applyFill="1" applyBorder="1" applyAlignment="1">
      <alignment horizontal="center" vertical="center"/>
    </xf>
    <xf numFmtId="0" fontId="31" fillId="0" borderId="26" xfId="0" applyFont="1" applyBorder="1" applyAlignment="1">
      <alignment horizontal="center"/>
    </xf>
    <xf numFmtId="0" fontId="31" fillId="0" borderId="27" xfId="0" applyFont="1" applyBorder="1" applyAlignment="1">
      <alignment horizontal="center"/>
    </xf>
    <xf numFmtId="0" fontId="31" fillId="0" borderId="28" xfId="0" applyFont="1" applyBorder="1" applyAlignment="1">
      <alignment horizontal="center"/>
    </xf>
    <xf numFmtId="0" fontId="31" fillId="39" borderId="1" xfId="0" applyFont="1" applyFill="1" applyBorder="1" applyAlignment="1">
      <alignment horizontal="center"/>
    </xf>
    <xf numFmtId="0" fontId="31" fillId="39" borderId="29" xfId="0" applyFont="1" applyFill="1" applyBorder="1" applyAlignment="1">
      <alignment horizontal="center"/>
    </xf>
    <xf numFmtId="0" fontId="30" fillId="34" borderId="4" xfId="0" applyFont="1" applyFill="1" applyBorder="1" applyAlignment="1">
      <alignment horizontal="center" vertical="center"/>
    </xf>
    <xf numFmtId="0" fontId="30" fillId="34" borderId="5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/>
    </xf>
    <xf numFmtId="0" fontId="31" fillId="2" borderId="25" xfId="0" applyFont="1" applyFill="1" applyBorder="1" applyAlignment="1">
      <alignment horizontal="center"/>
    </xf>
    <xf numFmtId="0" fontId="30" fillId="34" borderId="2" xfId="0" applyFont="1" applyFill="1" applyBorder="1" applyAlignment="1">
      <alignment horizontal="center" vertical="center"/>
    </xf>
  </cellXfs>
  <cellStyles count="4303">
    <cellStyle name="Collegamento ipertestuale" xfId="1" builtinId="8" hidden="1"/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9" builtinId="8" hidden="1"/>
    <cellStyle name="Collegamento ipertestuale" xfId="11" builtinId="8" hidden="1"/>
    <cellStyle name="Collegamento ipertestuale" xfId="13" builtinId="8" hidden="1"/>
    <cellStyle name="Collegamento ipertestuale" xfId="15" builtinId="8" hidden="1"/>
    <cellStyle name="Collegamento ipertestuale" xfId="17" builtinId="8" hidden="1"/>
    <cellStyle name="Collegamento ipertestuale" xfId="19" builtinId="8" hidden="1"/>
    <cellStyle name="Collegamento ipertestuale" xfId="21" builtinId="8" hidden="1"/>
    <cellStyle name="Collegamento ipertestuale" xfId="23" builtinId="8" hidden="1"/>
    <cellStyle name="Collegamento ipertestuale" xfId="25" builtinId="8" hidden="1"/>
    <cellStyle name="Collegamento ipertestuale" xfId="27" builtinId="8" hidden="1"/>
    <cellStyle name="Collegamento ipertestuale" xfId="29" builtinId="8" hidden="1"/>
    <cellStyle name="Collegamento ipertestuale" xfId="31" builtinId="8" hidden="1"/>
    <cellStyle name="Collegamento ipertestuale" xfId="33" builtinId="8" hidden="1"/>
    <cellStyle name="Collegamento ipertestuale" xfId="35" builtinId="8" hidden="1"/>
    <cellStyle name="Collegamento ipertestuale" xfId="37" builtinId="8" hidden="1"/>
    <cellStyle name="Collegamento ipertestuale" xfId="39" builtinId="8" hidden="1"/>
    <cellStyle name="Collegamento ipertestuale" xfId="41" builtinId="8" hidden="1"/>
    <cellStyle name="Collegamento ipertestuale" xfId="43" builtinId="8" hidden="1"/>
    <cellStyle name="Collegamento ipertestuale" xfId="45" builtinId="8" hidden="1"/>
    <cellStyle name="Collegamento ipertestuale" xfId="47" builtinId="8" hidden="1"/>
    <cellStyle name="Collegamento ipertestuale" xfId="49" builtinId="8" hidden="1"/>
    <cellStyle name="Collegamento ipertestuale" xfId="51" builtinId="8" hidden="1"/>
    <cellStyle name="Collegamento ipertestuale" xfId="53" builtinId="8" hidden="1"/>
    <cellStyle name="Collegamento ipertestuale" xfId="55" builtinId="8" hidden="1"/>
    <cellStyle name="Collegamento ipertestuale" xfId="57" builtinId="8" hidden="1"/>
    <cellStyle name="Collegamento ipertestuale" xfId="59" builtinId="8" hidden="1"/>
    <cellStyle name="Collegamento ipertestuale" xfId="61" builtinId="8" hidden="1"/>
    <cellStyle name="Collegamento ipertestuale" xfId="63" builtinId="8" hidden="1"/>
    <cellStyle name="Collegamento ipertestuale" xfId="65" builtinId="8" hidden="1"/>
    <cellStyle name="Collegamento ipertestuale" xfId="67" builtinId="8" hidden="1"/>
    <cellStyle name="Collegamento ipertestuale" xfId="69" builtinId="8" hidden="1"/>
    <cellStyle name="Collegamento ipertestuale" xfId="71" builtinId="8" hidden="1"/>
    <cellStyle name="Collegamento ipertestuale" xfId="73" builtinId="8" hidden="1"/>
    <cellStyle name="Collegamento ipertestuale" xfId="75" builtinId="8" hidden="1"/>
    <cellStyle name="Collegamento ipertestuale" xfId="77" builtinId="8" hidden="1"/>
    <cellStyle name="Collegamento ipertestuale" xfId="79" builtinId="8" hidden="1"/>
    <cellStyle name="Collegamento ipertestuale" xfId="81" builtinId="8" hidden="1"/>
    <cellStyle name="Collegamento ipertestuale" xfId="83" builtinId="8" hidden="1"/>
    <cellStyle name="Collegamento ipertestuale" xfId="85" builtinId="8" hidden="1"/>
    <cellStyle name="Collegamento ipertestuale" xfId="87" builtinId="8" hidden="1"/>
    <cellStyle name="Collegamento ipertestuale" xfId="89" builtinId="8" hidden="1"/>
    <cellStyle name="Collegamento ipertestuale" xfId="91" builtinId="8" hidden="1"/>
    <cellStyle name="Collegamento ipertestuale" xfId="93" builtinId="8" hidden="1"/>
    <cellStyle name="Collegamento ipertestuale" xfId="95" builtinId="8" hidden="1"/>
    <cellStyle name="Collegamento ipertestuale" xfId="97" builtinId="8" hidden="1"/>
    <cellStyle name="Collegamento ipertestuale" xfId="99" builtinId="8" hidden="1"/>
    <cellStyle name="Collegamento ipertestuale" xfId="101" builtinId="8" hidden="1"/>
    <cellStyle name="Collegamento ipertestuale" xfId="103" builtinId="8" hidden="1"/>
    <cellStyle name="Collegamento ipertestuale" xfId="105" builtinId="8" hidden="1"/>
    <cellStyle name="Collegamento ipertestuale" xfId="107" builtinId="8" hidden="1"/>
    <cellStyle name="Collegamento ipertestuale" xfId="109" builtinId="8" hidden="1"/>
    <cellStyle name="Collegamento ipertestuale" xfId="111" builtinId="8" hidden="1"/>
    <cellStyle name="Collegamento ipertestuale" xfId="113" builtinId="8" hidden="1"/>
    <cellStyle name="Collegamento ipertestuale" xfId="115" builtinId="8" hidden="1"/>
    <cellStyle name="Collegamento ipertestuale" xfId="117" builtinId="8" hidden="1"/>
    <cellStyle name="Collegamento ipertestuale" xfId="119" builtinId="8" hidden="1"/>
    <cellStyle name="Collegamento ipertestuale" xfId="121" builtinId="8" hidden="1"/>
    <cellStyle name="Collegamento ipertestuale" xfId="123" builtinId="8" hidden="1"/>
    <cellStyle name="Collegamento ipertestuale" xfId="125" builtinId="8" hidden="1"/>
    <cellStyle name="Collegamento ipertestuale" xfId="127" builtinId="8" hidden="1"/>
    <cellStyle name="Collegamento ipertestuale" xfId="129" builtinId="8" hidden="1"/>
    <cellStyle name="Collegamento ipertestuale" xfId="131" builtinId="8" hidden="1"/>
    <cellStyle name="Collegamento ipertestuale" xfId="133" builtinId="8" hidden="1"/>
    <cellStyle name="Collegamento ipertestuale" xfId="135" builtinId="8" hidden="1"/>
    <cellStyle name="Collegamento ipertestuale" xfId="137" builtinId="8" hidden="1"/>
    <cellStyle name="Collegamento ipertestuale" xfId="139" builtinId="8" hidden="1"/>
    <cellStyle name="Collegamento ipertestuale" xfId="141" builtinId="8" hidden="1"/>
    <cellStyle name="Collegamento ipertestuale" xfId="143" builtinId="8" hidden="1"/>
    <cellStyle name="Collegamento ipertestuale" xfId="145" builtinId="8" hidden="1"/>
    <cellStyle name="Collegamento ipertestuale" xfId="147" builtinId="8" hidden="1"/>
    <cellStyle name="Collegamento ipertestuale" xfId="149" builtinId="8" hidden="1"/>
    <cellStyle name="Collegamento ipertestuale" xfId="151" builtinId="8" hidden="1"/>
    <cellStyle name="Collegamento ipertestuale" xfId="153" builtinId="8" hidden="1"/>
    <cellStyle name="Collegamento ipertestuale" xfId="155" builtinId="8" hidden="1"/>
    <cellStyle name="Collegamento ipertestuale" xfId="157" builtinId="8" hidden="1"/>
    <cellStyle name="Collegamento ipertestuale" xfId="159" builtinId="8" hidden="1"/>
    <cellStyle name="Collegamento ipertestuale" xfId="161" builtinId="8" hidden="1"/>
    <cellStyle name="Collegamento ipertestuale" xfId="163" builtinId="8" hidden="1"/>
    <cellStyle name="Collegamento ipertestuale" xfId="165" builtinId="8" hidden="1"/>
    <cellStyle name="Collegamento ipertestuale" xfId="167" builtinId="8" hidden="1"/>
    <cellStyle name="Collegamento ipertestuale" xfId="169" builtinId="8" hidden="1"/>
    <cellStyle name="Collegamento ipertestuale" xfId="171" builtinId="8" hidden="1"/>
    <cellStyle name="Collegamento ipertestuale" xfId="173" builtinId="8" hidden="1"/>
    <cellStyle name="Collegamento ipertestuale" xfId="175" builtinId="8" hidden="1"/>
    <cellStyle name="Collegamento ipertestuale" xfId="177" builtinId="8" hidden="1"/>
    <cellStyle name="Collegamento ipertestuale" xfId="179" builtinId="8" hidden="1"/>
    <cellStyle name="Collegamento ipertestuale" xfId="181" builtinId="8" hidden="1"/>
    <cellStyle name="Collegamento ipertestuale" xfId="183" builtinId="8" hidden="1"/>
    <cellStyle name="Collegamento ipertestuale" xfId="185" builtinId="8" hidden="1"/>
    <cellStyle name="Collegamento ipertestuale" xfId="187" builtinId="8" hidden="1"/>
    <cellStyle name="Collegamento ipertestuale" xfId="189" builtinId="8" hidden="1"/>
    <cellStyle name="Collegamento ipertestuale" xfId="191" builtinId="8" hidden="1"/>
    <cellStyle name="Collegamento ipertestuale" xfId="193" builtinId="8" hidden="1"/>
    <cellStyle name="Collegamento ipertestuale" xfId="195" builtinId="8" hidden="1"/>
    <cellStyle name="Collegamento ipertestuale" xfId="197" builtinId="8" hidden="1"/>
    <cellStyle name="Collegamento ipertestuale" xfId="199" builtinId="8" hidden="1"/>
    <cellStyle name="Collegamento ipertestuale" xfId="201" builtinId="8" hidden="1"/>
    <cellStyle name="Collegamento ipertestuale" xfId="203" builtinId="8" hidden="1"/>
    <cellStyle name="Collegamento ipertestuale" xfId="205" builtinId="8" hidden="1"/>
    <cellStyle name="Collegamento ipertestuale" xfId="207" builtinId="8" hidden="1"/>
    <cellStyle name="Collegamento ipertestuale" xfId="209" builtinId="8" hidden="1"/>
    <cellStyle name="Collegamento ipertestuale" xfId="211" builtinId="8" hidden="1"/>
    <cellStyle name="Collegamento ipertestuale" xfId="213" builtinId="8" hidden="1"/>
    <cellStyle name="Collegamento ipertestuale" xfId="215" builtinId="8" hidden="1"/>
    <cellStyle name="Collegamento ipertestuale" xfId="217" builtinId="8" hidden="1"/>
    <cellStyle name="Collegamento ipertestuale" xfId="219" builtinId="8" hidden="1"/>
    <cellStyle name="Collegamento ipertestuale" xfId="221" builtinId="8" hidden="1"/>
    <cellStyle name="Collegamento ipertestuale" xfId="223" builtinId="8" hidden="1"/>
    <cellStyle name="Collegamento ipertestuale" xfId="225" builtinId="8" hidden="1"/>
    <cellStyle name="Collegamento ipertestuale" xfId="227" builtinId="8" hidden="1"/>
    <cellStyle name="Collegamento ipertestuale" xfId="229" builtinId="8" hidden="1"/>
    <cellStyle name="Collegamento ipertestuale" xfId="231" builtinId="8" hidden="1"/>
    <cellStyle name="Collegamento ipertestuale" xfId="233" builtinId="8" hidden="1"/>
    <cellStyle name="Collegamento ipertestuale" xfId="235" builtinId="8" hidden="1"/>
    <cellStyle name="Collegamento ipertestuale" xfId="237" builtinId="8" hidden="1"/>
    <cellStyle name="Collegamento ipertestuale" xfId="239" builtinId="8" hidden="1"/>
    <cellStyle name="Collegamento ipertestuale" xfId="241" builtinId="8" hidden="1"/>
    <cellStyle name="Collegamento ipertestuale" xfId="243" builtinId="8" hidden="1"/>
    <cellStyle name="Collegamento ipertestuale" xfId="245" builtinId="8" hidden="1"/>
    <cellStyle name="Collegamento ipertestuale" xfId="247" builtinId="8" hidden="1"/>
    <cellStyle name="Collegamento ipertestuale" xfId="249" builtinId="8" hidden="1"/>
    <cellStyle name="Collegamento ipertestuale" xfId="251" builtinId="8" hidden="1"/>
    <cellStyle name="Collegamento ipertestuale" xfId="253" builtinId="8" hidden="1"/>
    <cellStyle name="Collegamento ipertestuale" xfId="255" builtinId="8" hidden="1"/>
    <cellStyle name="Collegamento ipertestuale" xfId="257" builtinId="8" hidden="1"/>
    <cellStyle name="Collegamento ipertestuale" xfId="259" builtinId="8" hidden="1"/>
    <cellStyle name="Collegamento ipertestuale" xfId="261" builtinId="8" hidden="1"/>
    <cellStyle name="Collegamento ipertestuale" xfId="263" builtinId="8" hidden="1"/>
    <cellStyle name="Collegamento ipertestuale" xfId="265" builtinId="8" hidden="1"/>
    <cellStyle name="Collegamento ipertestuale" xfId="267" builtinId="8" hidden="1"/>
    <cellStyle name="Collegamento ipertestuale" xfId="269" builtinId="8" hidden="1"/>
    <cellStyle name="Collegamento ipertestuale" xfId="271" builtinId="8" hidden="1"/>
    <cellStyle name="Collegamento ipertestuale" xfId="273" builtinId="8" hidden="1"/>
    <cellStyle name="Collegamento ipertestuale" xfId="275" builtinId="8" hidden="1"/>
    <cellStyle name="Collegamento ipertestuale" xfId="277" builtinId="8" hidden="1"/>
    <cellStyle name="Collegamento ipertestuale" xfId="279" builtinId="8" hidden="1"/>
    <cellStyle name="Collegamento ipertestuale" xfId="281" builtinId="8" hidden="1"/>
    <cellStyle name="Collegamento ipertestuale" xfId="283" builtinId="8" hidden="1"/>
    <cellStyle name="Collegamento ipertestuale" xfId="285" builtinId="8" hidden="1"/>
    <cellStyle name="Collegamento ipertestuale" xfId="287" builtinId="8" hidden="1"/>
    <cellStyle name="Collegamento ipertestuale" xfId="289" builtinId="8" hidden="1"/>
    <cellStyle name="Collegamento ipertestuale" xfId="291" builtinId="8" hidden="1"/>
    <cellStyle name="Collegamento ipertestuale" xfId="293" builtinId="8" hidden="1"/>
    <cellStyle name="Collegamento ipertestuale" xfId="295" builtinId="8" hidden="1"/>
    <cellStyle name="Collegamento ipertestuale" xfId="297" builtinId="8" hidden="1"/>
    <cellStyle name="Collegamento ipertestuale" xfId="299" builtinId="8" hidden="1"/>
    <cellStyle name="Collegamento ipertestuale" xfId="301" builtinId="8" hidden="1"/>
    <cellStyle name="Collegamento ipertestuale" xfId="303" builtinId="8" hidden="1"/>
    <cellStyle name="Collegamento ipertestuale" xfId="305" builtinId="8" hidden="1"/>
    <cellStyle name="Collegamento ipertestuale" xfId="307" builtinId="8" hidden="1"/>
    <cellStyle name="Collegamento ipertestuale" xfId="309" builtinId="8" hidden="1"/>
    <cellStyle name="Collegamento ipertestuale" xfId="311" builtinId="8" hidden="1"/>
    <cellStyle name="Collegamento ipertestuale" xfId="313" builtinId="8" hidden="1"/>
    <cellStyle name="Collegamento ipertestuale" xfId="315" builtinId="8" hidden="1"/>
    <cellStyle name="Collegamento ipertestuale" xfId="317" builtinId="8" hidden="1"/>
    <cellStyle name="Collegamento ipertestuale" xfId="319" builtinId="8" hidden="1"/>
    <cellStyle name="Collegamento ipertestuale" xfId="321" builtinId="8" hidden="1"/>
    <cellStyle name="Collegamento ipertestuale" xfId="323" builtinId="8" hidden="1"/>
    <cellStyle name="Collegamento ipertestuale" xfId="325" builtinId="8" hidden="1"/>
    <cellStyle name="Collegamento ipertestuale" xfId="327" builtinId="8" hidden="1"/>
    <cellStyle name="Collegamento ipertestuale" xfId="329" builtinId="8" hidden="1"/>
    <cellStyle name="Collegamento ipertestuale" xfId="331" builtinId="8" hidden="1"/>
    <cellStyle name="Collegamento ipertestuale" xfId="333" builtinId="8" hidden="1"/>
    <cellStyle name="Collegamento ipertestuale" xfId="335" builtinId="8" hidden="1"/>
    <cellStyle name="Collegamento ipertestuale" xfId="337" builtinId="8" hidden="1"/>
    <cellStyle name="Collegamento ipertestuale" xfId="339" builtinId="8" hidden="1"/>
    <cellStyle name="Collegamento ipertestuale" xfId="341" builtinId="8" hidden="1"/>
    <cellStyle name="Collegamento ipertestuale" xfId="343" builtinId="8" hidden="1"/>
    <cellStyle name="Collegamento ipertestuale" xfId="345" builtinId="8" hidden="1"/>
    <cellStyle name="Collegamento ipertestuale" xfId="347" builtinId="8" hidden="1"/>
    <cellStyle name="Collegamento ipertestuale" xfId="349" builtinId="8" hidden="1"/>
    <cellStyle name="Collegamento ipertestuale" xfId="351" builtinId="8" hidden="1"/>
    <cellStyle name="Collegamento ipertestuale" xfId="353" builtinId="8" hidden="1"/>
    <cellStyle name="Collegamento ipertestuale" xfId="355" builtinId="8" hidden="1"/>
    <cellStyle name="Collegamento ipertestuale" xfId="357" builtinId="8" hidden="1"/>
    <cellStyle name="Collegamento ipertestuale" xfId="359" builtinId="8" hidden="1"/>
    <cellStyle name="Collegamento ipertestuale" xfId="361" builtinId="8" hidden="1"/>
    <cellStyle name="Collegamento ipertestuale" xfId="363" builtinId="8" hidden="1"/>
    <cellStyle name="Collegamento ipertestuale" xfId="365" builtinId="8" hidden="1"/>
    <cellStyle name="Collegamento ipertestuale" xfId="367" builtinId="8" hidden="1"/>
    <cellStyle name="Collegamento ipertestuale" xfId="369" builtinId="8" hidden="1"/>
    <cellStyle name="Collegamento ipertestuale" xfId="371" builtinId="8" hidden="1"/>
    <cellStyle name="Collegamento ipertestuale" xfId="373" builtinId="8" hidden="1"/>
    <cellStyle name="Collegamento ipertestuale" xfId="375" builtinId="8" hidden="1"/>
    <cellStyle name="Collegamento ipertestuale" xfId="377" builtinId="8" hidden="1"/>
    <cellStyle name="Collegamento ipertestuale" xfId="379" builtinId="8" hidden="1"/>
    <cellStyle name="Collegamento ipertestuale" xfId="381" builtinId="8" hidden="1"/>
    <cellStyle name="Collegamento ipertestuale" xfId="383" builtinId="8" hidden="1"/>
    <cellStyle name="Collegamento ipertestuale" xfId="385" builtinId="8" hidden="1"/>
    <cellStyle name="Collegamento ipertestuale" xfId="387" builtinId="8" hidden="1"/>
    <cellStyle name="Collegamento ipertestuale" xfId="389" builtinId="8" hidden="1"/>
    <cellStyle name="Collegamento ipertestuale" xfId="391" builtinId="8" hidden="1"/>
    <cellStyle name="Collegamento ipertestuale" xfId="393" builtinId="8" hidden="1"/>
    <cellStyle name="Collegamento ipertestuale" xfId="395" builtinId="8" hidden="1"/>
    <cellStyle name="Collegamento ipertestuale" xfId="397" builtinId="8" hidden="1"/>
    <cellStyle name="Collegamento ipertestuale" xfId="399" builtinId="8" hidden="1"/>
    <cellStyle name="Collegamento ipertestuale" xfId="401" builtinId="8" hidden="1"/>
    <cellStyle name="Collegamento ipertestuale" xfId="403" builtinId="8" hidden="1"/>
    <cellStyle name="Collegamento ipertestuale" xfId="405" builtinId="8" hidden="1"/>
    <cellStyle name="Collegamento ipertestuale" xfId="407" builtinId="8" hidden="1"/>
    <cellStyle name="Collegamento ipertestuale" xfId="409" builtinId="8" hidden="1"/>
    <cellStyle name="Collegamento ipertestuale" xfId="411" builtinId="8" hidden="1"/>
    <cellStyle name="Collegamento ipertestuale" xfId="413" builtinId="8" hidden="1"/>
    <cellStyle name="Collegamento ipertestuale" xfId="415" builtinId="8" hidden="1"/>
    <cellStyle name="Collegamento ipertestuale" xfId="417" builtinId="8" hidden="1"/>
    <cellStyle name="Collegamento ipertestuale" xfId="419" builtinId="8" hidden="1"/>
    <cellStyle name="Collegamento ipertestuale" xfId="421" builtinId="8" hidden="1"/>
    <cellStyle name="Collegamento ipertestuale" xfId="423" builtinId="8" hidden="1"/>
    <cellStyle name="Collegamento ipertestuale" xfId="425" builtinId="8" hidden="1"/>
    <cellStyle name="Collegamento ipertestuale" xfId="427" builtinId="8" hidden="1"/>
    <cellStyle name="Collegamento ipertestuale" xfId="429" builtinId="8" hidden="1"/>
    <cellStyle name="Collegamento ipertestuale" xfId="431" builtinId="8" hidden="1"/>
    <cellStyle name="Collegamento ipertestuale" xfId="433" builtinId="8" hidden="1"/>
    <cellStyle name="Collegamento ipertestuale" xfId="435" builtinId="8" hidden="1"/>
    <cellStyle name="Collegamento ipertestuale" xfId="437" builtinId="8" hidden="1"/>
    <cellStyle name="Collegamento ipertestuale" xfId="439" builtinId="8" hidden="1"/>
    <cellStyle name="Collegamento ipertestuale" xfId="441" builtinId="8" hidden="1"/>
    <cellStyle name="Collegamento ipertestuale" xfId="443" builtinId="8" hidden="1"/>
    <cellStyle name="Collegamento ipertestuale" xfId="445" builtinId="8" hidden="1"/>
    <cellStyle name="Collegamento ipertestuale" xfId="447" builtinId="8" hidden="1"/>
    <cellStyle name="Collegamento ipertestuale" xfId="449" builtinId="8" hidden="1"/>
    <cellStyle name="Collegamento ipertestuale" xfId="451" builtinId="8" hidden="1"/>
    <cellStyle name="Collegamento ipertestuale" xfId="453" builtinId="8" hidden="1"/>
    <cellStyle name="Collegamento ipertestuale" xfId="455" builtinId="8" hidden="1"/>
    <cellStyle name="Collegamento ipertestuale" xfId="457" builtinId="8" hidden="1"/>
    <cellStyle name="Collegamento ipertestuale" xfId="459" builtinId="8" hidden="1"/>
    <cellStyle name="Collegamento ipertestuale" xfId="461" builtinId="8" hidden="1"/>
    <cellStyle name="Collegamento ipertestuale" xfId="463" builtinId="8" hidden="1"/>
    <cellStyle name="Collegamento ipertestuale" xfId="465" builtinId="8" hidden="1"/>
    <cellStyle name="Collegamento ipertestuale" xfId="467" builtinId="8" hidden="1"/>
    <cellStyle name="Collegamento ipertestuale" xfId="469" builtinId="8" hidden="1"/>
    <cellStyle name="Collegamento ipertestuale" xfId="471" builtinId="8" hidden="1"/>
    <cellStyle name="Collegamento ipertestuale" xfId="473" builtinId="8" hidden="1"/>
    <cellStyle name="Collegamento ipertestuale" xfId="475" builtinId="8" hidden="1"/>
    <cellStyle name="Collegamento ipertestuale" xfId="477" builtinId="8" hidden="1"/>
    <cellStyle name="Collegamento ipertestuale" xfId="479" builtinId="8" hidden="1"/>
    <cellStyle name="Collegamento ipertestuale" xfId="481" builtinId="8" hidden="1"/>
    <cellStyle name="Collegamento ipertestuale" xfId="483" builtinId="8" hidden="1"/>
    <cellStyle name="Collegamento ipertestuale" xfId="485" builtinId="8" hidden="1"/>
    <cellStyle name="Collegamento ipertestuale" xfId="487" builtinId="8" hidden="1"/>
    <cellStyle name="Collegamento ipertestuale" xfId="489" builtinId="8" hidden="1"/>
    <cellStyle name="Collegamento ipertestuale" xfId="491" builtinId="8" hidden="1"/>
    <cellStyle name="Collegamento ipertestuale" xfId="493" builtinId="8" hidden="1"/>
    <cellStyle name="Collegamento ipertestuale" xfId="495" builtinId="8" hidden="1"/>
    <cellStyle name="Collegamento ipertestuale" xfId="497" builtinId="8" hidden="1"/>
    <cellStyle name="Collegamento ipertestuale" xfId="499" builtinId="8" hidden="1"/>
    <cellStyle name="Collegamento ipertestuale" xfId="501" builtinId="8" hidden="1"/>
    <cellStyle name="Collegamento ipertestuale" xfId="503" builtinId="8" hidden="1"/>
    <cellStyle name="Collegamento ipertestuale" xfId="505" builtinId="8" hidden="1"/>
    <cellStyle name="Collegamento ipertestuale" xfId="507" builtinId="8" hidden="1"/>
    <cellStyle name="Collegamento ipertestuale" xfId="509" builtinId="8" hidden="1"/>
    <cellStyle name="Collegamento ipertestuale" xfId="511" builtinId="8" hidden="1"/>
    <cellStyle name="Collegamento ipertestuale" xfId="513" builtinId="8" hidden="1"/>
    <cellStyle name="Collegamento ipertestuale" xfId="515" builtinId="8" hidden="1"/>
    <cellStyle name="Collegamento ipertestuale" xfId="517" builtinId="8" hidden="1"/>
    <cellStyle name="Collegamento ipertestuale" xfId="519" builtinId="8" hidden="1"/>
    <cellStyle name="Collegamento ipertestuale" xfId="521" builtinId="8" hidden="1"/>
    <cellStyle name="Collegamento ipertestuale" xfId="523" builtinId="8" hidden="1"/>
    <cellStyle name="Collegamento ipertestuale" xfId="525" builtinId="8" hidden="1"/>
    <cellStyle name="Collegamento ipertestuale" xfId="527" builtinId="8" hidden="1"/>
    <cellStyle name="Collegamento ipertestuale" xfId="529" builtinId="8" hidden="1"/>
    <cellStyle name="Collegamento ipertestuale" xfId="531" builtinId="8" hidden="1"/>
    <cellStyle name="Collegamento ipertestuale" xfId="533" builtinId="8" hidden="1"/>
    <cellStyle name="Collegamento ipertestuale" xfId="535" builtinId="8" hidden="1"/>
    <cellStyle name="Collegamento ipertestuale" xfId="537" builtinId="8" hidden="1"/>
    <cellStyle name="Collegamento ipertestuale" xfId="539" builtinId="8" hidden="1"/>
    <cellStyle name="Collegamento ipertestuale" xfId="541" builtinId="8" hidden="1"/>
    <cellStyle name="Collegamento ipertestuale" xfId="543" builtinId="8" hidden="1"/>
    <cellStyle name="Collegamento ipertestuale" xfId="545" builtinId="8" hidden="1"/>
    <cellStyle name="Collegamento ipertestuale" xfId="547" builtinId="8" hidden="1"/>
    <cellStyle name="Collegamento ipertestuale" xfId="549" builtinId="8" hidden="1"/>
    <cellStyle name="Collegamento ipertestuale" xfId="551" builtinId="8" hidden="1"/>
    <cellStyle name="Collegamento ipertestuale" xfId="553" builtinId="8" hidden="1"/>
    <cellStyle name="Collegamento ipertestuale" xfId="555" builtinId="8" hidden="1"/>
    <cellStyle name="Collegamento ipertestuale" xfId="557" builtinId="8" hidden="1"/>
    <cellStyle name="Collegamento ipertestuale" xfId="559" builtinId="8" hidden="1"/>
    <cellStyle name="Collegamento ipertestuale" xfId="561" builtinId="8" hidden="1"/>
    <cellStyle name="Collegamento ipertestuale" xfId="563" builtinId="8" hidden="1"/>
    <cellStyle name="Collegamento ipertestuale" xfId="565" builtinId="8" hidden="1"/>
    <cellStyle name="Collegamento ipertestuale" xfId="567" builtinId="8" hidden="1"/>
    <cellStyle name="Collegamento ipertestuale" xfId="569" builtinId="8" hidden="1"/>
    <cellStyle name="Collegamento ipertestuale" xfId="571" builtinId="8" hidden="1"/>
    <cellStyle name="Collegamento ipertestuale" xfId="573" builtinId="8" hidden="1"/>
    <cellStyle name="Collegamento ipertestuale" xfId="575" builtinId="8" hidden="1"/>
    <cellStyle name="Collegamento ipertestuale" xfId="577" builtinId="8" hidden="1"/>
    <cellStyle name="Collegamento ipertestuale" xfId="579" builtinId="8" hidden="1"/>
    <cellStyle name="Collegamento ipertestuale" xfId="581" builtinId="8" hidden="1"/>
    <cellStyle name="Collegamento ipertestuale" xfId="583" builtinId="8" hidden="1"/>
    <cellStyle name="Collegamento ipertestuale" xfId="585" builtinId="8" hidden="1"/>
    <cellStyle name="Collegamento ipertestuale" xfId="587" builtinId="8" hidden="1"/>
    <cellStyle name="Collegamento ipertestuale" xfId="589" builtinId="8" hidden="1"/>
    <cellStyle name="Collegamento ipertestuale" xfId="591" builtinId="8" hidden="1"/>
    <cellStyle name="Collegamento ipertestuale" xfId="593" builtinId="8" hidden="1"/>
    <cellStyle name="Collegamento ipertestuale" xfId="595" builtinId="8" hidden="1"/>
    <cellStyle name="Collegamento ipertestuale" xfId="597" builtinId="8" hidden="1"/>
    <cellStyle name="Collegamento ipertestuale" xfId="599" builtinId="8" hidden="1"/>
    <cellStyle name="Collegamento ipertestuale" xfId="601" builtinId="8" hidden="1"/>
    <cellStyle name="Collegamento ipertestuale" xfId="603" builtinId="8" hidden="1"/>
    <cellStyle name="Collegamento ipertestuale" xfId="605" builtinId="8" hidden="1"/>
    <cellStyle name="Collegamento ipertestuale" xfId="607" builtinId="8" hidden="1"/>
    <cellStyle name="Collegamento ipertestuale" xfId="609" builtinId="8" hidden="1"/>
    <cellStyle name="Collegamento ipertestuale" xfId="611" builtinId="8" hidden="1"/>
    <cellStyle name="Collegamento ipertestuale" xfId="613" builtinId="8" hidden="1"/>
    <cellStyle name="Collegamento ipertestuale" xfId="615" builtinId="8" hidden="1"/>
    <cellStyle name="Collegamento ipertestuale" xfId="617" builtinId="8" hidden="1"/>
    <cellStyle name="Collegamento ipertestuale" xfId="619" builtinId="8" hidden="1"/>
    <cellStyle name="Collegamento ipertestuale" xfId="621" builtinId="8" hidden="1"/>
    <cellStyle name="Collegamento ipertestuale" xfId="623" builtinId="8" hidden="1"/>
    <cellStyle name="Collegamento ipertestuale" xfId="625" builtinId="8" hidden="1"/>
    <cellStyle name="Collegamento ipertestuale" xfId="627" builtinId="8" hidden="1"/>
    <cellStyle name="Collegamento ipertestuale" xfId="629" builtinId="8" hidden="1"/>
    <cellStyle name="Collegamento ipertestuale" xfId="631" builtinId="8" hidden="1"/>
    <cellStyle name="Collegamento ipertestuale" xfId="633" builtinId="8" hidden="1"/>
    <cellStyle name="Collegamento ipertestuale" xfId="635" builtinId="8" hidden="1"/>
    <cellStyle name="Collegamento ipertestuale" xfId="637" builtinId="8" hidden="1"/>
    <cellStyle name="Collegamento ipertestuale" xfId="639" builtinId="8" hidden="1"/>
    <cellStyle name="Collegamento ipertestuale" xfId="641" builtinId="8" hidden="1"/>
    <cellStyle name="Collegamento ipertestuale" xfId="643" builtinId="8" hidden="1"/>
    <cellStyle name="Collegamento ipertestuale" xfId="645" builtinId="8" hidden="1"/>
    <cellStyle name="Collegamento ipertestuale" xfId="647" builtinId="8" hidden="1"/>
    <cellStyle name="Collegamento ipertestuale" xfId="649" builtinId="8" hidden="1"/>
    <cellStyle name="Collegamento ipertestuale" xfId="651" builtinId="8" hidden="1"/>
    <cellStyle name="Collegamento ipertestuale" xfId="653" builtinId="8" hidden="1"/>
    <cellStyle name="Collegamento ipertestuale" xfId="655" builtinId="8" hidden="1"/>
    <cellStyle name="Collegamento ipertestuale" xfId="657" builtinId="8" hidden="1"/>
    <cellStyle name="Collegamento ipertestuale" xfId="659" builtinId="8" hidden="1"/>
    <cellStyle name="Collegamento ipertestuale" xfId="661" builtinId="8" hidden="1"/>
    <cellStyle name="Collegamento ipertestuale" xfId="663" builtinId="8" hidden="1"/>
    <cellStyle name="Collegamento ipertestuale" xfId="665" builtinId="8" hidden="1"/>
    <cellStyle name="Collegamento ipertestuale" xfId="667" builtinId="8" hidden="1"/>
    <cellStyle name="Collegamento ipertestuale" xfId="669" builtinId="8" hidden="1"/>
    <cellStyle name="Collegamento ipertestuale" xfId="671" builtinId="8" hidden="1"/>
    <cellStyle name="Collegamento ipertestuale" xfId="673" builtinId="8" hidden="1"/>
    <cellStyle name="Collegamento ipertestuale" xfId="675" builtinId="8" hidden="1"/>
    <cellStyle name="Collegamento ipertestuale" xfId="677" builtinId="8" hidden="1"/>
    <cellStyle name="Collegamento ipertestuale" xfId="679" builtinId="8" hidden="1"/>
    <cellStyle name="Collegamento ipertestuale" xfId="681" builtinId="8" hidden="1"/>
    <cellStyle name="Collegamento ipertestuale" xfId="683" builtinId="8" hidden="1"/>
    <cellStyle name="Collegamento ipertestuale" xfId="685" builtinId="8" hidden="1"/>
    <cellStyle name="Collegamento ipertestuale" xfId="687" builtinId="8" hidden="1"/>
    <cellStyle name="Collegamento ipertestuale" xfId="689" builtinId="8" hidden="1"/>
    <cellStyle name="Collegamento ipertestuale" xfId="691" builtinId="8" hidden="1"/>
    <cellStyle name="Collegamento ipertestuale" xfId="693" builtinId="8" hidden="1"/>
    <cellStyle name="Collegamento ipertestuale" xfId="695" builtinId="8" hidden="1"/>
    <cellStyle name="Collegamento ipertestuale" xfId="697" builtinId="8" hidden="1"/>
    <cellStyle name="Collegamento ipertestuale" xfId="699" builtinId="8" hidden="1"/>
    <cellStyle name="Collegamento ipertestuale" xfId="701" builtinId="8" hidden="1"/>
    <cellStyle name="Collegamento ipertestuale" xfId="703" builtinId="8" hidden="1"/>
    <cellStyle name="Collegamento ipertestuale" xfId="705" builtinId="8" hidden="1"/>
    <cellStyle name="Collegamento ipertestuale" xfId="707" builtinId="8" hidden="1"/>
    <cellStyle name="Collegamento ipertestuale" xfId="709" builtinId="8" hidden="1"/>
    <cellStyle name="Collegamento ipertestuale" xfId="711" builtinId="8" hidden="1"/>
    <cellStyle name="Collegamento ipertestuale" xfId="713" builtinId="8" hidden="1"/>
    <cellStyle name="Collegamento ipertestuale" xfId="715" builtinId="8" hidden="1"/>
    <cellStyle name="Collegamento ipertestuale" xfId="717" builtinId="8" hidden="1"/>
    <cellStyle name="Collegamento ipertestuale" xfId="719" builtinId="8" hidden="1"/>
    <cellStyle name="Collegamento ipertestuale" xfId="721" builtinId="8" hidden="1"/>
    <cellStyle name="Collegamento ipertestuale" xfId="723" builtinId="8" hidden="1"/>
    <cellStyle name="Collegamento ipertestuale" xfId="725" builtinId="8" hidden="1"/>
    <cellStyle name="Collegamento ipertestuale" xfId="727" builtinId="8" hidden="1"/>
    <cellStyle name="Collegamento ipertestuale" xfId="729" builtinId="8" hidden="1"/>
    <cellStyle name="Collegamento ipertestuale" xfId="731" builtinId="8" hidden="1"/>
    <cellStyle name="Collegamento ipertestuale" xfId="733" builtinId="8" hidden="1"/>
    <cellStyle name="Collegamento ipertestuale" xfId="735" builtinId="8" hidden="1"/>
    <cellStyle name="Collegamento ipertestuale" xfId="737" builtinId="8" hidden="1"/>
    <cellStyle name="Collegamento ipertestuale" xfId="739" builtinId="8" hidden="1"/>
    <cellStyle name="Collegamento ipertestuale" xfId="741" builtinId="8" hidden="1"/>
    <cellStyle name="Collegamento ipertestuale" xfId="743" builtinId="8" hidden="1"/>
    <cellStyle name="Collegamento ipertestuale" xfId="745" builtinId="8" hidden="1"/>
    <cellStyle name="Collegamento ipertestuale" xfId="747" builtinId="8" hidden="1"/>
    <cellStyle name="Collegamento ipertestuale" xfId="749" builtinId="8" hidden="1"/>
    <cellStyle name="Collegamento ipertestuale" xfId="751" builtinId="8" hidden="1"/>
    <cellStyle name="Collegamento ipertestuale" xfId="753" builtinId="8" hidden="1"/>
    <cellStyle name="Collegamento ipertestuale" xfId="755" builtinId="8" hidden="1"/>
    <cellStyle name="Collegamento ipertestuale" xfId="757" builtinId="8" hidden="1"/>
    <cellStyle name="Collegamento ipertestuale" xfId="759" builtinId="8" hidden="1"/>
    <cellStyle name="Collegamento ipertestuale" xfId="761" builtinId="8" hidden="1"/>
    <cellStyle name="Collegamento ipertestuale" xfId="763" builtinId="8" hidden="1"/>
    <cellStyle name="Collegamento ipertestuale" xfId="765" builtinId="8" hidden="1"/>
    <cellStyle name="Collegamento ipertestuale" xfId="767" builtinId="8" hidden="1"/>
    <cellStyle name="Collegamento ipertestuale" xfId="769" builtinId="8" hidden="1"/>
    <cellStyle name="Collegamento ipertestuale" xfId="771" builtinId="8" hidden="1"/>
    <cellStyle name="Collegamento ipertestuale" xfId="773" builtinId="8" hidden="1"/>
    <cellStyle name="Collegamento ipertestuale" xfId="775" builtinId="8" hidden="1"/>
    <cellStyle name="Collegamento ipertestuale" xfId="777" builtinId="8" hidden="1"/>
    <cellStyle name="Collegamento ipertestuale" xfId="779" builtinId="8" hidden="1"/>
    <cellStyle name="Collegamento ipertestuale" xfId="781" builtinId="8" hidden="1"/>
    <cellStyle name="Collegamento ipertestuale" xfId="783" builtinId="8" hidden="1"/>
    <cellStyle name="Collegamento ipertestuale" xfId="785" builtinId="8" hidden="1"/>
    <cellStyle name="Collegamento ipertestuale" xfId="787" builtinId="8" hidden="1"/>
    <cellStyle name="Collegamento ipertestuale" xfId="789" builtinId="8" hidden="1"/>
    <cellStyle name="Collegamento ipertestuale" xfId="791" builtinId="8" hidden="1"/>
    <cellStyle name="Collegamento ipertestuale" xfId="793" builtinId="8" hidden="1"/>
    <cellStyle name="Collegamento ipertestuale" xfId="795" builtinId="8" hidden="1"/>
    <cellStyle name="Collegamento ipertestuale" xfId="797" builtinId="8" hidden="1"/>
    <cellStyle name="Collegamento ipertestuale" xfId="799" builtinId="8" hidden="1"/>
    <cellStyle name="Collegamento ipertestuale" xfId="801" builtinId="8" hidden="1"/>
    <cellStyle name="Collegamento ipertestuale" xfId="803" builtinId="8" hidden="1"/>
    <cellStyle name="Collegamento ipertestuale" xfId="805" builtinId="8" hidden="1"/>
    <cellStyle name="Collegamento ipertestuale" xfId="807" builtinId="8" hidden="1"/>
    <cellStyle name="Collegamento ipertestuale" xfId="809" builtinId="8" hidden="1"/>
    <cellStyle name="Collegamento ipertestuale" xfId="811" builtinId="8" hidden="1"/>
    <cellStyle name="Collegamento ipertestuale" xfId="813" builtinId="8" hidden="1"/>
    <cellStyle name="Collegamento ipertestuale" xfId="815" builtinId="8" hidden="1"/>
    <cellStyle name="Collegamento ipertestuale" xfId="817" builtinId="8" hidden="1"/>
    <cellStyle name="Collegamento ipertestuale" xfId="819" builtinId="8" hidden="1"/>
    <cellStyle name="Collegamento ipertestuale" xfId="821" builtinId="8" hidden="1"/>
    <cellStyle name="Collegamento ipertestuale" xfId="823" builtinId="8" hidden="1"/>
    <cellStyle name="Collegamento ipertestuale" xfId="825" builtinId="8" hidden="1"/>
    <cellStyle name="Collegamento ipertestuale" xfId="827" builtinId="8" hidden="1"/>
    <cellStyle name="Collegamento ipertestuale" xfId="829" builtinId="8" hidden="1"/>
    <cellStyle name="Collegamento ipertestuale" xfId="831" builtinId="8" hidden="1"/>
    <cellStyle name="Collegamento ipertestuale" xfId="833" builtinId="8" hidden="1"/>
    <cellStyle name="Collegamento ipertestuale" xfId="835" builtinId="8" hidden="1"/>
    <cellStyle name="Collegamento ipertestuale" xfId="837" builtinId="8" hidden="1"/>
    <cellStyle name="Collegamento ipertestuale" xfId="839" builtinId="8" hidden="1"/>
    <cellStyle name="Collegamento ipertestuale" xfId="841" builtinId="8" hidden="1"/>
    <cellStyle name="Collegamento ipertestuale" xfId="843" builtinId="8" hidden="1"/>
    <cellStyle name="Collegamento ipertestuale" xfId="845" builtinId="8" hidden="1"/>
    <cellStyle name="Collegamento ipertestuale" xfId="847" builtinId="8" hidden="1"/>
    <cellStyle name="Collegamento ipertestuale" xfId="849" builtinId="8" hidden="1"/>
    <cellStyle name="Collegamento ipertestuale" xfId="851" builtinId="8" hidden="1"/>
    <cellStyle name="Collegamento ipertestuale" xfId="853" builtinId="8" hidden="1"/>
    <cellStyle name="Collegamento ipertestuale" xfId="855" builtinId="8" hidden="1"/>
    <cellStyle name="Collegamento ipertestuale" xfId="857" builtinId="8" hidden="1"/>
    <cellStyle name="Collegamento ipertestuale" xfId="859" builtinId="8" hidden="1"/>
    <cellStyle name="Collegamento ipertestuale" xfId="861" builtinId="8" hidden="1"/>
    <cellStyle name="Collegamento ipertestuale" xfId="863" builtinId="8" hidden="1"/>
    <cellStyle name="Collegamento ipertestuale" xfId="865" builtinId="8" hidden="1"/>
    <cellStyle name="Collegamento ipertestuale" xfId="867" builtinId="8" hidden="1"/>
    <cellStyle name="Collegamento ipertestuale" xfId="869" builtinId="8" hidden="1"/>
    <cellStyle name="Collegamento ipertestuale" xfId="871" builtinId="8" hidden="1"/>
    <cellStyle name="Collegamento ipertestuale" xfId="873" builtinId="8" hidden="1"/>
    <cellStyle name="Collegamento ipertestuale" xfId="875" builtinId="8" hidden="1"/>
    <cellStyle name="Collegamento ipertestuale" xfId="877" builtinId="8" hidden="1"/>
    <cellStyle name="Collegamento ipertestuale" xfId="879" builtinId="8" hidden="1"/>
    <cellStyle name="Collegamento ipertestuale" xfId="881" builtinId="8" hidden="1"/>
    <cellStyle name="Collegamento ipertestuale" xfId="883" builtinId="8" hidden="1"/>
    <cellStyle name="Collegamento ipertestuale" xfId="885" builtinId="8" hidden="1"/>
    <cellStyle name="Collegamento ipertestuale" xfId="887" builtinId="8" hidden="1"/>
    <cellStyle name="Collegamento ipertestuale" xfId="889" builtinId="8" hidden="1"/>
    <cellStyle name="Collegamento ipertestuale" xfId="891" builtinId="8" hidden="1"/>
    <cellStyle name="Collegamento ipertestuale" xfId="893" builtinId="8" hidden="1"/>
    <cellStyle name="Collegamento ipertestuale" xfId="895" builtinId="8" hidden="1"/>
    <cellStyle name="Collegamento ipertestuale" xfId="897" builtinId="8" hidden="1"/>
    <cellStyle name="Collegamento ipertestuale" xfId="899" builtinId="8" hidden="1"/>
    <cellStyle name="Collegamento ipertestuale" xfId="901" builtinId="8" hidden="1"/>
    <cellStyle name="Collegamento ipertestuale" xfId="903" builtinId="8" hidden="1"/>
    <cellStyle name="Collegamento ipertestuale" xfId="905" builtinId="8" hidden="1"/>
    <cellStyle name="Collegamento ipertestuale" xfId="907" builtinId="8" hidden="1"/>
    <cellStyle name="Collegamento ipertestuale" xfId="909" builtinId="8" hidden="1"/>
    <cellStyle name="Collegamento ipertestuale" xfId="911" builtinId="8" hidden="1"/>
    <cellStyle name="Collegamento ipertestuale" xfId="913" builtinId="8" hidden="1"/>
    <cellStyle name="Collegamento ipertestuale" xfId="915" builtinId="8" hidden="1"/>
    <cellStyle name="Collegamento ipertestuale" xfId="917" builtinId="8" hidden="1"/>
    <cellStyle name="Collegamento ipertestuale" xfId="919" builtinId="8" hidden="1"/>
    <cellStyle name="Collegamento ipertestuale" xfId="921" builtinId="8" hidden="1"/>
    <cellStyle name="Collegamento ipertestuale" xfId="923" builtinId="8" hidden="1"/>
    <cellStyle name="Collegamento ipertestuale" xfId="925" builtinId="8" hidden="1"/>
    <cellStyle name="Collegamento ipertestuale" xfId="927" builtinId="8" hidden="1"/>
    <cellStyle name="Collegamento ipertestuale" xfId="929" builtinId="8" hidden="1"/>
    <cellStyle name="Collegamento ipertestuale" xfId="931" builtinId="8" hidden="1"/>
    <cellStyle name="Collegamento ipertestuale" xfId="933" builtinId="8" hidden="1"/>
    <cellStyle name="Collegamento ipertestuale" xfId="935" builtinId="8" hidden="1"/>
    <cellStyle name="Collegamento ipertestuale" xfId="937" builtinId="8" hidden="1"/>
    <cellStyle name="Collegamento ipertestuale" xfId="939" builtinId="8" hidden="1"/>
    <cellStyle name="Collegamento ipertestuale" xfId="941" builtinId="8" hidden="1"/>
    <cellStyle name="Collegamento ipertestuale" xfId="943" builtinId="8" hidden="1"/>
    <cellStyle name="Collegamento ipertestuale" xfId="945" builtinId="8" hidden="1"/>
    <cellStyle name="Collegamento ipertestuale" xfId="947" builtinId="8" hidden="1"/>
    <cellStyle name="Collegamento ipertestuale" xfId="949" builtinId="8" hidden="1"/>
    <cellStyle name="Collegamento ipertestuale" xfId="951" builtinId="8" hidden="1"/>
    <cellStyle name="Collegamento ipertestuale" xfId="953" builtinId="8" hidden="1"/>
    <cellStyle name="Collegamento ipertestuale" xfId="955" builtinId="8" hidden="1"/>
    <cellStyle name="Collegamento ipertestuale" xfId="957" builtinId="8" hidden="1"/>
    <cellStyle name="Collegamento ipertestuale" xfId="959" builtinId="8" hidden="1"/>
    <cellStyle name="Collegamento ipertestuale" xfId="961" builtinId="8" hidden="1"/>
    <cellStyle name="Collegamento ipertestuale" xfId="963" builtinId="8" hidden="1"/>
    <cellStyle name="Collegamento ipertestuale" xfId="965" builtinId="8" hidden="1"/>
    <cellStyle name="Collegamento ipertestuale" xfId="967" builtinId="8" hidden="1"/>
    <cellStyle name="Collegamento ipertestuale" xfId="969" builtinId="8" hidden="1"/>
    <cellStyle name="Collegamento ipertestuale" xfId="971" builtinId="8" hidden="1"/>
    <cellStyle name="Collegamento ipertestuale" xfId="973" builtinId="8" hidden="1"/>
    <cellStyle name="Collegamento ipertestuale" xfId="975" builtinId="8" hidden="1"/>
    <cellStyle name="Collegamento ipertestuale" xfId="977" builtinId="8" hidden="1"/>
    <cellStyle name="Collegamento ipertestuale" xfId="979" builtinId="8" hidden="1"/>
    <cellStyle name="Collegamento ipertestuale" xfId="981" builtinId="8" hidden="1"/>
    <cellStyle name="Collegamento ipertestuale" xfId="983" builtinId="8" hidden="1"/>
    <cellStyle name="Collegamento ipertestuale" xfId="985" builtinId="8" hidden="1"/>
    <cellStyle name="Collegamento ipertestuale" xfId="987" builtinId="8" hidden="1"/>
    <cellStyle name="Collegamento ipertestuale" xfId="989" builtinId="8" hidden="1"/>
    <cellStyle name="Collegamento ipertestuale" xfId="991" builtinId="8" hidden="1"/>
    <cellStyle name="Collegamento ipertestuale" xfId="993" builtinId="8" hidden="1"/>
    <cellStyle name="Collegamento ipertestuale" xfId="995" builtinId="8" hidden="1"/>
    <cellStyle name="Collegamento ipertestuale" xfId="997" builtinId="8" hidden="1"/>
    <cellStyle name="Collegamento ipertestuale" xfId="999" builtinId="8" hidden="1"/>
    <cellStyle name="Collegamento ipertestuale" xfId="1001" builtinId="8" hidden="1"/>
    <cellStyle name="Collegamento ipertestuale" xfId="1003" builtinId="8" hidden="1"/>
    <cellStyle name="Collegamento ipertestuale" xfId="1005" builtinId="8" hidden="1"/>
    <cellStyle name="Collegamento ipertestuale" xfId="1007" builtinId="8" hidden="1"/>
    <cellStyle name="Collegamento ipertestuale" xfId="1009" builtinId="8" hidden="1"/>
    <cellStyle name="Collegamento ipertestuale" xfId="1011" builtinId="8" hidden="1"/>
    <cellStyle name="Collegamento ipertestuale" xfId="1013" builtinId="8" hidden="1"/>
    <cellStyle name="Collegamento ipertestuale" xfId="1015" builtinId="8" hidden="1"/>
    <cellStyle name="Collegamento ipertestuale" xfId="1017" builtinId="8" hidden="1"/>
    <cellStyle name="Collegamento ipertestuale" xfId="1019" builtinId="8" hidden="1"/>
    <cellStyle name="Collegamento ipertestuale" xfId="1021" builtinId="8" hidden="1"/>
    <cellStyle name="Collegamento ipertestuale" xfId="1023" builtinId="8" hidden="1"/>
    <cellStyle name="Collegamento ipertestuale" xfId="1025" builtinId="8" hidden="1"/>
    <cellStyle name="Collegamento ipertestuale" xfId="1027" builtinId="8" hidden="1"/>
    <cellStyle name="Collegamento ipertestuale" xfId="1029" builtinId="8" hidden="1"/>
    <cellStyle name="Collegamento ipertestuale" xfId="1031" builtinId="8" hidden="1"/>
    <cellStyle name="Collegamento ipertestuale" xfId="1033" builtinId="8" hidden="1"/>
    <cellStyle name="Collegamento ipertestuale" xfId="1035" builtinId="8" hidden="1"/>
    <cellStyle name="Collegamento ipertestuale" xfId="1037" builtinId="8" hidden="1"/>
    <cellStyle name="Collegamento ipertestuale" xfId="1039" builtinId="8" hidden="1"/>
    <cellStyle name="Collegamento ipertestuale" xfId="1041" builtinId="8" hidden="1"/>
    <cellStyle name="Collegamento ipertestuale" xfId="1043" builtinId="8" hidden="1"/>
    <cellStyle name="Collegamento ipertestuale" xfId="1045" builtinId="8" hidden="1"/>
    <cellStyle name="Collegamento ipertestuale" xfId="1047" builtinId="8" hidden="1"/>
    <cellStyle name="Collegamento ipertestuale" xfId="1049" builtinId="8" hidden="1"/>
    <cellStyle name="Collegamento ipertestuale" xfId="1051" builtinId="8" hidden="1"/>
    <cellStyle name="Collegamento ipertestuale" xfId="1053" builtinId="8" hidden="1"/>
    <cellStyle name="Collegamento ipertestuale" xfId="1055" builtinId="8" hidden="1"/>
    <cellStyle name="Collegamento ipertestuale" xfId="1057" builtinId="8" hidden="1"/>
    <cellStyle name="Collegamento ipertestuale" xfId="1059" builtinId="8" hidden="1"/>
    <cellStyle name="Collegamento ipertestuale" xfId="1061" builtinId="8" hidden="1"/>
    <cellStyle name="Collegamento ipertestuale" xfId="1063" builtinId="8" hidden="1"/>
    <cellStyle name="Collegamento ipertestuale" xfId="1065" builtinId="8" hidden="1"/>
    <cellStyle name="Collegamento ipertestuale" xfId="1067" builtinId="8" hidden="1"/>
    <cellStyle name="Collegamento ipertestuale" xfId="1069" builtinId="8" hidden="1"/>
    <cellStyle name="Collegamento ipertestuale" xfId="1071" builtinId="8" hidden="1"/>
    <cellStyle name="Collegamento ipertestuale" xfId="1073" builtinId="8" hidden="1"/>
    <cellStyle name="Collegamento ipertestuale" xfId="1075" builtinId="8" hidden="1"/>
    <cellStyle name="Collegamento ipertestuale" xfId="1077" builtinId="8" hidden="1"/>
    <cellStyle name="Collegamento ipertestuale" xfId="1079" builtinId="8" hidden="1"/>
    <cellStyle name="Collegamento ipertestuale" xfId="1081" builtinId="8" hidden="1"/>
    <cellStyle name="Collegamento ipertestuale" xfId="1083" builtinId="8" hidden="1"/>
    <cellStyle name="Collegamento ipertestuale" xfId="1085" builtinId="8" hidden="1"/>
    <cellStyle name="Collegamento ipertestuale" xfId="1087" builtinId="8" hidden="1"/>
    <cellStyle name="Collegamento ipertestuale" xfId="1089" builtinId="8" hidden="1"/>
    <cellStyle name="Collegamento ipertestuale" xfId="1091" builtinId="8" hidden="1"/>
    <cellStyle name="Collegamento ipertestuale" xfId="1093" builtinId="8" hidden="1"/>
    <cellStyle name="Collegamento ipertestuale" xfId="1095" builtinId="8" hidden="1"/>
    <cellStyle name="Collegamento ipertestuale" xfId="1097" builtinId="8" hidden="1"/>
    <cellStyle name="Collegamento ipertestuale" xfId="1099" builtinId="8" hidden="1"/>
    <cellStyle name="Collegamento ipertestuale" xfId="1101" builtinId="8" hidden="1"/>
    <cellStyle name="Collegamento ipertestuale" xfId="1103" builtinId="8" hidden="1"/>
    <cellStyle name="Collegamento ipertestuale" xfId="1105" builtinId="8" hidden="1"/>
    <cellStyle name="Collegamento ipertestuale" xfId="1107" builtinId="8" hidden="1"/>
    <cellStyle name="Collegamento ipertestuale" xfId="1109" builtinId="8" hidden="1"/>
    <cellStyle name="Collegamento ipertestuale" xfId="1111" builtinId="8" hidden="1"/>
    <cellStyle name="Collegamento ipertestuale" xfId="1113" builtinId="8" hidden="1"/>
    <cellStyle name="Collegamento ipertestuale" xfId="1115" builtinId="8" hidden="1"/>
    <cellStyle name="Collegamento ipertestuale" xfId="1117" builtinId="8" hidden="1"/>
    <cellStyle name="Collegamento ipertestuale" xfId="1119" builtinId="8" hidden="1"/>
    <cellStyle name="Collegamento ipertestuale" xfId="1121" builtinId="8" hidden="1"/>
    <cellStyle name="Collegamento ipertestuale" xfId="1123" builtinId="8" hidden="1"/>
    <cellStyle name="Collegamento ipertestuale" xfId="1125" builtinId="8" hidden="1"/>
    <cellStyle name="Collegamento ipertestuale" xfId="1127" builtinId="8" hidden="1"/>
    <cellStyle name="Collegamento ipertestuale" xfId="1129" builtinId="8" hidden="1"/>
    <cellStyle name="Collegamento ipertestuale" xfId="1131" builtinId="8" hidden="1"/>
    <cellStyle name="Collegamento ipertestuale" xfId="1133" builtinId="8" hidden="1"/>
    <cellStyle name="Collegamento ipertestuale" xfId="1135" builtinId="8" hidden="1"/>
    <cellStyle name="Collegamento ipertestuale" xfId="1137" builtinId="8" hidden="1"/>
    <cellStyle name="Collegamento ipertestuale" xfId="1139" builtinId="8" hidden="1"/>
    <cellStyle name="Collegamento ipertestuale" xfId="1141" builtinId="8" hidden="1"/>
    <cellStyle name="Collegamento ipertestuale" xfId="1143" builtinId="8" hidden="1"/>
    <cellStyle name="Collegamento ipertestuale" xfId="1145" builtinId="8" hidden="1"/>
    <cellStyle name="Collegamento ipertestuale" xfId="1147" builtinId="8" hidden="1"/>
    <cellStyle name="Collegamento ipertestuale" xfId="1149" builtinId="8" hidden="1"/>
    <cellStyle name="Collegamento ipertestuale" xfId="1151" builtinId="8" hidden="1"/>
    <cellStyle name="Collegamento ipertestuale" xfId="1153" builtinId="8" hidden="1"/>
    <cellStyle name="Collegamento ipertestuale" xfId="1155" builtinId="8" hidden="1"/>
    <cellStyle name="Collegamento ipertestuale" xfId="1157" builtinId="8" hidden="1"/>
    <cellStyle name="Collegamento ipertestuale" xfId="1159" builtinId="8" hidden="1"/>
    <cellStyle name="Collegamento ipertestuale" xfId="1161" builtinId="8" hidden="1"/>
    <cellStyle name="Collegamento ipertestuale" xfId="1163" builtinId="8" hidden="1"/>
    <cellStyle name="Collegamento ipertestuale" xfId="1165" builtinId="8" hidden="1"/>
    <cellStyle name="Collegamento ipertestuale" xfId="1167" builtinId="8" hidden="1"/>
    <cellStyle name="Collegamento ipertestuale" xfId="1169" builtinId="8" hidden="1"/>
    <cellStyle name="Collegamento ipertestuale" xfId="1171" builtinId="8" hidden="1"/>
    <cellStyle name="Collegamento ipertestuale" xfId="1173" builtinId="8" hidden="1"/>
    <cellStyle name="Collegamento ipertestuale" xfId="1175" builtinId="8" hidden="1"/>
    <cellStyle name="Collegamento ipertestuale" xfId="1177" builtinId="8" hidden="1"/>
    <cellStyle name="Collegamento ipertestuale" xfId="1179" builtinId="8" hidden="1"/>
    <cellStyle name="Collegamento ipertestuale" xfId="1181" builtinId="8" hidden="1"/>
    <cellStyle name="Collegamento ipertestuale" xfId="1183" builtinId="8" hidden="1"/>
    <cellStyle name="Collegamento ipertestuale" xfId="1185" builtinId="8" hidden="1"/>
    <cellStyle name="Collegamento ipertestuale" xfId="1187" builtinId="8" hidden="1"/>
    <cellStyle name="Collegamento ipertestuale" xfId="1189" builtinId="8" hidden="1"/>
    <cellStyle name="Collegamento ipertestuale" xfId="1191" builtinId="8" hidden="1"/>
    <cellStyle name="Collegamento ipertestuale" xfId="1193" builtinId="8" hidden="1"/>
    <cellStyle name="Collegamento ipertestuale" xfId="1195" builtinId="8" hidden="1"/>
    <cellStyle name="Collegamento ipertestuale" xfId="1197" builtinId="8" hidden="1"/>
    <cellStyle name="Collegamento ipertestuale" xfId="1199" builtinId="8" hidden="1"/>
    <cellStyle name="Collegamento ipertestuale" xfId="1201" builtinId="8" hidden="1"/>
    <cellStyle name="Collegamento ipertestuale" xfId="1203" builtinId="8" hidden="1"/>
    <cellStyle name="Collegamento ipertestuale" xfId="1205" builtinId="8" hidden="1"/>
    <cellStyle name="Collegamento ipertestuale" xfId="1207" builtinId="8" hidden="1"/>
    <cellStyle name="Collegamento ipertestuale" xfId="1209" builtinId="8" hidden="1"/>
    <cellStyle name="Collegamento ipertestuale" xfId="1211" builtinId="8" hidden="1"/>
    <cellStyle name="Collegamento ipertestuale" xfId="1213" builtinId="8" hidden="1"/>
    <cellStyle name="Collegamento ipertestuale" xfId="1215" builtinId="8" hidden="1"/>
    <cellStyle name="Collegamento ipertestuale" xfId="1217" builtinId="8" hidden="1"/>
    <cellStyle name="Collegamento ipertestuale" xfId="1219" builtinId="8" hidden="1"/>
    <cellStyle name="Collegamento ipertestuale" xfId="1221" builtinId="8" hidden="1"/>
    <cellStyle name="Collegamento ipertestuale" xfId="1223" builtinId="8" hidden="1"/>
    <cellStyle name="Collegamento ipertestuale" xfId="1225" builtinId="8" hidden="1"/>
    <cellStyle name="Collegamento ipertestuale" xfId="1227" builtinId="8" hidden="1"/>
    <cellStyle name="Collegamento ipertestuale" xfId="1229" builtinId="8" hidden="1"/>
    <cellStyle name="Collegamento ipertestuale" xfId="1231" builtinId="8" hidden="1"/>
    <cellStyle name="Collegamento ipertestuale" xfId="1233" builtinId="8" hidden="1"/>
    <cellStyle name="Collegamento ipertestuale" xfId="1235" builtinId="8" hidden="1"/>
    <cellStyle name="Collegamento ipertestuale" xfId="1237" builtinId="8" hidden="1"/>
    <cellStyle name="Collegamento ipertestuale" xfId="1239" builtinId="8" hidden="1"/>
    <cellStyle name="Collegamento ipertestuale" xfId="1241" builtinId="8" hidden="1"/>
    <cellStyle name="Collegamento ipertestuale" xfId="1243" builtinId="8" hidden="1"/>
    <cellStyle name="Collegamento ipertestuale" xfId="1245" builtinId="8" hidden="1"/>
    <cellStyle name="Collegamento ipertestuale" xfId="1247" builtinId="8" hidden="1"/>
    <cellStyle name="Collegamento ipertestuale" xfId="1249" builtinId="8" hidden="1"/>
    <cellStyle name="Collegamento ipertestuale" xfId="1251" builtinId="8" hidden="1"/>
    <cellStyle name="Collegamento ipertestuale" xfId="1253" builtinId="8" hidden="1"/>
    <cellStyle name="Collegamento ipertestuale" xfId="1255" builtinId="8" hidden="1"/>
    <cellStyle name="Collegamento ipertestuale" xfId="1257" builtinId="8" hidden="1"/>
    <cellStyle name="Collegamento ipertestuale" xfId="1259" builtinId="8" hidden="1"/>
    <cellStyle name="Collegamento ipertestuale" xfId="1261" builtinId="8" hidden="1"/>
    <cellStyle name="Collegamento ipertestuale" xfId="1263" builtinId="8" hidden="1"/>
    <cellStyle name="Collegamento ipertestuale" xfId="1265" builtinId="8" hidden="1"/>
    <cellStyle name="Collegamento ipertestuale" xfId="1267" builtinId="8" hidden="1"/>
    <cellStyle name="Collegamento ipertestuale" xfId="1269" builtinId="8" hidden="1"/>
    <cellStyle name="Collegamento ipertestuale" xfId="1271" builtinId="8" hidden="1"/>
    <cellStyle name="Collegamento ipertestuale" xfId="1273" builtinId="8" hidden="1"/>
    <cellStyle name="Collegamento ipertestuale" xfId="1275" builtinId="8" hidden="1"/>
    <cellStyle name="Collegamento ipertestuale" xfId="1277" builtinId="8" hidden="1"/>
    <cellStyle name="Collegamento ipertestuale" xfId="1279" builtinId="8" hidden="1"/>
    <cellStyle name="Collegamento ipertestuale" xfId="1281" builtinId="8" hidden="1"/>
    <cellStyle name="Collegamento ipertestuale" xfId="1283" builtinId="8" hidden="1"/>
    <cellStyle name="Collegamento ipertestuale" xfId="1285" builtinId="8" hidden="1"/>
    <cellStyle name="Collegamento ipertestuale" xfId="1287" builtinId="8" hidden="1"/>
    <cellStyle name="Collegamento ipertestuale" xfId="1289" builtinId="8" hidden="1"/>
    <cellStyle name="Collegamento ipertestuale" xfId="1291" builtinId="8" hidden="1"/>
    <cellStyle name="Collegamento ipertestuale" xfId="1293" builtinId="8" hidden="1"/>
    <cellStyle name="Collegamento ipertestuale" xfId="1295" builtinId="8" hidden="1"/>
    <cellStyle name="Collegamento ipertestuale" xfId="1297" builtinId="8" hidden="1"/>
    <cellStyle name="Collegamento ipertestuale" xfId="1299" builtinId="8" hidden="1"/>
    <cellStyle name="Collegamento ipertestuale" xfId="1301" builtinId="8" hidden="1"/>
    <cellStyle name="Collegamento ipertestuale" xfId="1303" builtinId="8" hidden="1"/>
    <cellStyle name="Collegamento ipertestuale" xfId="1305" builtinId="8" hidden="1"/>
    <cellStyle name="Collegamento ipertestuale" xfId="1307" builtinId="8" hidden="1"/>
    <cellStyle name="Collegamento ipertestuale" xfId="1309" builtinId="8" hidden="1"/>
    <cellStyle name="Collegamento ipertestuale" xfId="1311" builtinId="8" hidden="1"/>
    <cellStyle name="Collegamento ipertestuale" xfId="1313" builtinId="8" hidden="1"/>
    <cellStyle name="Collegamento ipertestuale" xfId="1315" builtinId="8" hidden="1"/>
    <cellStyle name="Collegamento ipertestuale" xfId="1317" builtinId="8" hidden="1"/>
    <cellStyle name="Collegamento ipertestuale" xfId="1319" builtinId="8" hidden="1"/>
    <cellStyle name="Collegamento ipertestuale" xfId="1321" builtinId="8" hidden="1"/>
    <cellStyle name="Collegamento ipertestuale" xfId="1323" builtinId="8" hidden="1"/>
    <cellStyle name="Collegamento ipertestuale" xfId="1325" builtinId="8" hidden="1"/>
    <cellStyle name="Collegamento ipertestuale" xfId="1327" builtinId="8" hidden="1"/>
    <cellStyle name="Collegamento ipertestuale" xfId="1329" builtinId="8" hidden="1"/>
    <cellStyle name="Collegamento ipertestuale" xfId="1331" builtinId="8" hidden="1"/>
    <cellStyle name="Collegamento ipertestuale" xfId="1333" builtinId="8" hidden="1"/>
    <cellStyle name="Collegamento ipertestuale" xfId="1335" builtinId="8" hidden="1"/>
    <cellStyle name="Collegamento ipertestuale" xfId="1337" builtinId="8" hidden="1"/>
    <cellStyle name="Collegamento ipertestuale" xfId="1339" builtinId="8" hidden="1"/>
    <cellStyle name="Collegamento ipertestuale" xfId="1341" builtinId="8" hidden="1"/>
    <cellStyle name="Collegamento ipertestuale" xfId="1343" builtinId="8" hidden="1"/>
    <cellStyle name="Collegamento ipertestuale" xfId="1345" builtinId="8" hidden="1"/>
    <cellStyle name="Collegamento ipertestuale" xfId="1347" builtinId="8" hidden="1"/>
    <cellStyle name="Collegamento ipertestuale" xfId="1349" builtinId="8" hidden="1"/>
    <cellStyle name="Collegamento ipertestuale" xfId="1351" builtinId="8" hidden="1"/>
    <cellStyle name="Collegamento ipertestuale" xfId="1353" builtinId="8" hidden="1"/>
    <cellStyle name="Collegamento ipertestuale" xfId="1355" builtinId="8" hidden="1"/>
    <cellStyle name="Collegamento ipertestuale" xfId="1357" builtinId="8" hidden="1"/>
    <cellStyle name="Collegamento ipertestuale" xfId="1359" builtinId="8" hidden="1"/>
    <cellStyle name="Collegamento ipertestuale" xfId="1361" builtinId="8" hidden="1"/>
    <cellStyle name="Collegamento ipertestuale" xfId="1363" builtinId="8" hidden="1"/>
    <cellStyle name="Collegamento ipertestuale" xfId="1365" builtinId="8" hidden="1"/>
    <cellStyle name="Collegamento ipertestuale" xfId="1367" builtinId="8" hidden="1"/>
    <cellStyle name="Collegamento ipertestuale" xfId="1369" builtinId="8" hidden="1"/>
    <cellStyle name="Collegamento ipertestuale" xfId="1371" builtinId="8" hidden="1"/>
    <cellStyle name="Collegamento ipertestuale" xfId="1373" builtinId="8" hidden="1"/>
    <cellStyle name="Collegamento ipertestuale" xfId="1375" builtinId="8" hidden="1"/>
    <cellStyle name="Collegamento ipertestuale" xfId="1377" builtinId="8" hidden="1"/>
    <cellStyle name="Collegamento ipertestuale" xfId="1379" builtinId="8" hidden="1"/>
    <cellStyle name="Collegamento ipertestuale" xfId="1381" builtinId="8" hidden="1"/>
    <cellStyle name="Collegamento ipertestuale" xfId="1383" builtinId="8" hidden="1"/>
    <cellStyle name="Collegamento ipertestuale" xfId="1385" builtinId="8" hidden="1"/>
    <cellStyle name="Collegamento ipertestuale" xfId="1387" builtinId="8" hidden="1"/>
    <cellStyle name="Collegamento ipertestuale" xfId="1389" builtinId="8" hidden="1"/>
    <cellStyle name="Collegamento ipertestuale" xfId="1391" builtinId="8" hidden="1"/>
    <cellStyle name="Collegamento ipertestuale" xfId="1393" builtinId="8" hidden="1"/>
    <cellStyle name="Collegamento ipertestuale" xfId="1395" builtinId="8" hidden="1"/>
    <cellStyle name="Collegamento ipertestuale" xfId="1397" builtinId="8" hidden="1"/>
    <cellStyle name="Collegamento ipertestuale" xfId="1399" builtinId="8" hidden="1"/>
    <cellStyle name="Collegamento ipertestuale" xfId="1401" builtinId="8" hidden="1"/>
    <cellStyle name="Collegamento ipertestuale" xfId="1403" builtinId="8" hidden="1"/>
    <cellStyle name="Collegamento ipertestuale" xfId="1405" builtinId="8" hidden="1"/>
    <cellStyle name="Collegamento ipertestuale" xfId="1407" builtinId="8" hidden="1"/>
    <cellStyle name="Collegamento ipertestuale" xfId="1409" builtinId="8" hidden="1"/>
    <cellStyle name="Collegamento ipertestuale" xfId="1411" builtinId="8" hidden="1"/>
    <cellStyle name="Collegamento ipertestuale" xfId="1413" builtinId="8" hidden="1"/>
    <cellStyle name="Collegamento ipertestuale" xfId="1415" builtinId="8" hidden="1"/>
    <cellStyle name="Collegamento ipertestuale" xfId="1417" builtinId="8" hidden="1"/>
    <cellStyle name="Collegamento ipertestuale" xfId="1419" builtinId="8" hidden="1"/>
    <cellStyle name="Collegamento ipertestuale" xfId="1421" builtinId="8" hidden="1"/>
    <cellStyle name="Collegamento ipertestuale" xfId="1423" builtinId="8" hidden="1"/>
    <cellStyle name="Collegamento ipertestuale" xfId="1425" builtinId="8" hidden="1"/>
    <cellStyle name="Collegamento ipertestuale" xfId="1427" builtinId="8" hidden="1"/>
    <cellStyle name="Collegamento ipertestuale" xfId="1429" builtinId="8" hidden="1"/>
    <cellStyle name="Collegamento ipertestuale" xfId="1431" builtinId="8" hidden="1"/>
    <cellStyle name="Collegamento ipertestuale" xfId="1433" builtinId="8" hidden="1"/>
    <cellStyle name="Collegamento ipertestuale" xfId="1435" builtinId="8" hidden="1"/>
    <cellStyle name="Collegamento ipertestuale" xfId="1437" builtinId="8" hidden="1"/>
    <cellStyle name="Collegamento ipertestuale" xfId="1439" builtinId="8" hidden="1"/>
    <cellStyle name="Collegamento ipertestuale" xfId="1441" builtinId="8" hidden="1"/>
    <cellStyle name="Collegamento ipertestuale" xfId="1443" builtinId="8" hidden="1"/>
    <cellStyle name="Collegamento ipertestuale" xfId="1445" builtinId="8" hidden="1"/>
    <cellStyle name="Collegamento ipertestuale" xfId="1447" builtinId="8" hidden="1"/>
    <cellStyle name="Collegamento ipertestuale" xfId="1449" builtinId="8" hidden="1"/>
    <cellStyle name="Collegamento ipertestuale" xfId="1451" builtinId="8" hidden="1"/>
    <cellStyle name="Collegamento ipertestuale" xfId="1453" builtinId="8" hidden="1"/>
    <cellStyle name="Collegamento ipertestuale" xfId="1455" builtinId="8" hidden="1"/>
    <cellStyle name="Collegamento ipertestuale" xfId="1457" builtinId="8" hidden="1"/>
    <cellStyle name="Collegamento ipertestuale" xfId="1459" builtinId="8" hidden="1"/>
    <cellStyle name="Collegamento ipertestuale" xfId="1461" builtinId="8" hidden="1"/>
    <cellStyle name="Collegamento ipertestuale" xfId="1463" builtinId="8" hidden="1"/>
    <cellStyle name="Collegamento ipertestuale" xfId="1465" builtinId="8" hidden="1"/>
    <cellStyle name="Collegamento ipertestuale" xfId="1467" builtinId="8" hidden="1"/>
    <cellStyle name="Collegamento ipertestuale" xfId="1469" builtinId="8" hidden="1"/>
    <cellStyle name="Collegamento ipertestuale" xfId="1471" builtinId="8" hidden="1"/>
    <cellStyle name="Collegamento ipertestuale" xfId="1473" builtinId="8" hidden="1"/>
    <cellStyle name="Collegamento ipertestuale" xfId="1475" builtinId="8" hidden="1"/>
    <cellStyle name="Collegamento ipertestuale" xfId="1477" builtinId="8" hidden="1"/>
    <cellStyle name="Collegamento ipertestuale" xfId="1479" builtinId="8" hidden="1"/>
    <cellStyle name="Collegamento ipertestuale" xfId="1481" builtinId="8" hidden="1"/>
    <cellStyle name="Collegamento ipertestuale" xfId="1483" builtinId="8" hidden="1"/>
    <cellStyle name="Collegamento ipertestuale" xfId="1485" builtinId="8" hidden="1"/>
    <cellStyle name="Collegamento ipertestuale" xfId="1487" builtinId="8" hidden="1"/>
    <cellStyle name="Collegamento ipertestuale" xfId="1489" builtinId="8" hidden="1"/>
    <cellStyle name="Collegamento ipertestuale" xfId="1491" builtinId="8" hidden="1"/>
    <cellStyle name="Collegamento ipertestuale" xfId="1493" builtinId="8" hidden="1"/>
    <cellStyle name="Collegamento ipertestuale" xfId="1495" builtinId="8" hidden="1"/>
    <cellStyle name="Collegamento ipertestuale" xfId="1497" builtinId="8" hidden="1"/>
    <cellStyle name="Collegamento ipertestuale" xfId="1499" builtinId="8" hidden="1"/>
    <cellStyle name="Collegamento ipertestuale" xfId="1501" builtinId="8" hidden="1"/>
    <cellStyle name="Collegamento ipertestuale" xfId="1503" builtinId="8" hidden="1"/>
    <cellStyle name="Collegamento ipertestuale" xfId="1505" builtinId="8" hidden="1"/>
    <cellStyle name="Collegamento ipertestuale" xfId="1507" builtinId="8" hidden="1"/>
    <cellStyle name="Collegamento ipertestuale" xfId="1509" builtinId="8" hidden="1"/>
    <cellStyle name="Collegamento ipertestuale" xfId="1511" builtinId="8" hidden="1"/>
    <cellStyle name="Collegamento ipertestuale" xfId="1513" builtinId="8" hidden="1"/>
    <cellStyle name="Collegamento ipertestuale" xfId="1515" builtinId="8" hidden="1"/>
    <cellStyle name="Collegamento ipertestuale" xfId="1517" builtinId="8" hidden="1"/>
    <cellStyle name="Collegamento ipertestuale" xfId="1519" builtinId="8" hidden="1"/>
    <cellStyle name="Collegamento ipertestuale" xfId="1521" builtinId="8" hidden="1"/>
    <cellStyle name="Collegamento ipertestuale" xfId="1523" builtinId="8" hidden="1"/>
    <cellStyle name="Collegamento ipertestuale" xfId="1525" builtinId="8" hidden="1"/>
    <cellStyle name="Collegamento ipertestuale" xfId="1527" builtinId="8" hidden="1"/>
    <cellStyle name="Collegamento ipertestuale" xfId="1529" builtinId="8" hidden="1"/>
    <cellStyle name="Collegamento ipertestuale" xfId="1531" builtinId="8" hidden="1"/>
    <cellStyle name="Collegamento ipertestuale" xfId="1533" builtinId="8" hidden="1"/>
    <cellStyle name="Collegamento ipertestuale" xfId="1535" builtinId="8" hidden="1"/>
    <cellStyle name="Collegamento ipertestuale" xfId="1537" builtinId="8" hidden="1"/>
    <cellStyle name="Collegamento ipertestuale" xfId="1539" builtinId="8" hidden="1"/>
    <cellStyle name="Collegamento ipertestuale" xfId="1541" builtinId="8" hidden="1"/>
    <cellStyle name="Collegamento ipertestuale" xfId="1543" builtinId="8" hidden="1"/>
    <cellStyle name="Collegamento ipertestuale" xfId="1545" builtinId="8" hidden="1"/>
    <cellStyle name="Collegamento ipertestuale" xfId="1547" builtinId="8" hidden="1"/>
    <cellStyle name="Collegamento ipertestuale" xfId="1549" builtinId="8" hidden="1"/>
    <cellStyle name="Collegamento ipertestuale" xfId="1551" builtinId="8" hidden="1"/>
    <cellStyle name="Collegamento ipertestuale" xfId="1553" builtinId="8" hidden="1"/>
    <cellStyle name="Collegamento ipertestuale" xfId="1555" builtinId="8" hidden="1"/>
    <cellStyle name="Collegamento ipertestuale" xfId="1557" builtinId="8" hidden="1"/>
    <cellStyle name="Collegamento ipertestuale" xfId="1559" builtinId="8" hidden="1"/>
    <cellStyle name="Collegamento ipertestuale" xfId="1561" builtinId="8" hidden="1"/>
    <cellStyle name="Collegamento ipertestuale" xfId="1563" builtinId="8" hidden="1"/>
    <cellStyle name="Collegamento ipertestuale" xfId="1565" builtinId="8" hidden="1"/>
    <cellStyle name="Collegamento ipertestuale" xfId="1567" builtinId="8" hidden="1"/>
    <cellStyle name="Collegamento ipertestuale" xfId="1569" builtinId="8" hidden="1"/>
    <cellStyle name="Collegamento ipertestuale" xfId="1571" builtinId="8" hidden="1"/>
    <cellStyle name="Collegamento ipertestuale" xfId="1573" builtinId="8" hidden="1"/>
    <cellStyle name="Collegamento ipertestuale" xfId="1575" builtinId="8" hidden="1"/>
    <cellStyle name="Collegamento ipertestuale" xfId="1577" builtinId="8" hidden="1"/>
    <cellStyle name="Collegamento ipertestuale" xfId="1579" builtinId="8" hidden="1"/>
    <cellStyle name="Collegamento ipertestuale" xfId="1581" builtinId="8" hidden="1"/>
    <cellStyle name="Collegamento ipertestuale" xfId="1583" builtinId="8" hidden="1"/>
    <cellStyle name="Collegamento ipertestuale" xfId="1585" builtinId="8" hidden="1"/>
    <cellStyle name="Collegamento ipertestuale" xfId="1587" builtinId="8" hidden="1"/>
    <cellStyle name="Collegamento ipertestuale" xfId="1589" builtinId="8" hidden="1"/>
    <cellStyle name="Collegamento ipertestuale" xfId="1591" builtinId="8" hidden="1"/>
    <cellStyle name="Collegamento ipertestuale" xfId="1593" builtinId="8" hidden="1"/>
    <cellStyle name="Collegamento ipertestuale" xfId="1595" builtinId="8" hidden="1"/>
    <cellStyle name="Collegamento ipertestuale" xfId="1597" builtinId="8" hidden="1"/>
    <cellStyle name="Collegamento ipertestuale" xfId="1599" builtinId="8" hidden="1"/>
    <cellStyle name="Collegamento ipertestuale" xfId="1601" builtinId="8" hidden="1"/>
    <cellStyle name="Collegamento ipertestuale" xfId="1603" builtinId="8" hidden="1"/>
    <cellStyle name="Collegamento ipertestuale" xfId="1605" builtinId="8" hidden="1"/>
    <cellStyle name="Collegamento ipertestuale" xfId="1607" builtinId="8" hidden="1"/>
    <cellStyle name="Collegamento ipertestuale" xfId="1609" builtinId="8" hidden="1"/>
    <cellStyle name="Collegamento ipertestuale" xfId="1611" builtinId="8" hidden="1"/>
    <cellStyle name="Collegamento ipertestuale" xfId="1613" builtinId="8" hidden="1"/>
    <cellStyle name="Collegamento ipertestuale" xfId="1615" builtinId="8" hidden="1"/>
    <cellStyle name="Collegamento ipertestuale" xfId="1617" builtinId="8" hidden="1"/>
    <cellStyle name="Collegamento ipertestuale" xfId="1619" builtinId="8" hidden="1"/>
    <cellStyle name="Collegamento ipertestuale" xfId="1621" builtinId="8" hidden="1"/>
    <cellStyle name="Collegamento ipertestuale" xfId="1623" builtinId="8" hidden="1"/>
    <cellStyle name="Collegamento ipertestuale" xfId="1625" builtinId="8" hidden="1"/>
    <cellStyle name="Collegamento ipertestuale" xfId="1627" builtinId="8" hidden="1"/>
    <cellStyle name="Collegamento ipertestuale" xfId="1629" builtinId="8" hidden="1"/>
    <cellStyle name="Collegamento ipertestuale" xfId="1631" builtinId="8" hidden="1"/>
    <cellStyle name="Collegamento ipertestuale" xfId="1633" builtinId="8" hidden="1"/>
    <cellStyle name="Collegamento ipertestuale" xfId="1635" builtinId="8" hidden="1"/>
    <cellStyle name="Collegamento ipertestuale" xfId="1637" builtinId="8" hidden="1"/>
    <cellStyle name="Collegamento ipertestuale" xfId="1639" builtinId="8" hidden="1"/>
    <cellStyle name="Collegamento ipertestuale" xfId="1641" builtinId="8" hidden="1"/>
    <cellStyle name="Collegamento ipertestuale" xfId="1643" builtinId="8" hidden="1"/>
    <cellStyle name="Collegamento ipertestuale" xfId="1645" builtinId="8" hidden="1"/>
    <cellStyle name="Collegamento ipertestuale" xfId="1647" builtinId="8" hidden="1"/>
    <cellStyle name="Collegamento ipertestuale" xfId="1649" builtinId="8" hidden="1"/>
    <cellStyle name="Collegamento ipertestuale" xfId="1651" builtinId="8" hidden="1"/>
    <cellStyle name="Collegamento ipertestuale" xfId="1653" builtinId="8" hidden="1"/>
    <cellStyle name="Collegamento ipertestuale" xfId="1655" builtinId="8" hidden="1"/>
    <cellStyle name="Collegamento ipertestuale" xfId="1657" builtinId="8" hidden="1"/>
    <cellStyle name="Collegamento ipertestuale" xfId="1659" builtinId="8" hidden="1"/>
    <cellStyle name="Collegamento ipertestuale" xfId="1661" builtinId="8" hidden="1"/>
    <cellStyle name="Collegamento ipertestuale" xfId="1663" builtinId="8" hidden="1"/>
    <cellStyle name="Collegamento ipertestuale" xfId="1665" builtinId="8" hidden="1"/>
    <cellStyle name="Collegamento ipertestuale" xfId="1667" builtinId="8" hidden="1"/>
    <cellStyle name="Collegamento ipertestuale" xfId="1669" builtinId="8" hidden="1"/>
    <cellStyle name="Collegamento ipertestuale" xfId="1671" builtinId="8" hidden="1"/>
    <cellStyle name="Collegamento ipertestuale" xfId="1673" builtinId="8" hidden="1"/>
    <cellStyle name="Collegamento ipertestuale" xfId="1675" builtinId="8" hidden="1"/>
    <cellStyle name="Collegamento ipertestuale" xfId="1677" builtinId="8" hidden="1"/>
    <cellStyle name="Collegamento ipertestuale" xfId="1679" builtinId="8" hidden="1"/>
    <cellStyle name="Collegamento ipertestuale" xfId="1681" builtinId="8" hidden="1"/>
    <cellStyle name="Collegamento ipertestuale" xfId="1683" builtinId="8" hidden="1"/>
    <cellStyle name="Collegamento ipertestuale" xfId="1685" builtinId="8" hidden="1"/>
    <cellStyle name="Collegamento ipertestuale" xfId="1687" builtinId="8" hidden="1"/>
    <cellStyle name="Collegamento ipertestuale" xfId="1689" builtinId="8" hidden="1"/>
    <cellStyle name="Collegamento ipertestuale" xfId="1691" builtinId="8" hidden="1"/>
    <cellStyle name="Collegamento ipertestuale" xfId="1693" builtinId="8" hidden="1"/>
    <cellStyle name="Collegamento ipertestuale" xfId="1695" builtinId="8" hidden="1"/>
    <cellStyle name="Collegamento ipertestuale" xfId="1697" builtinId="8" hidden="1"/>
    <cellStyle name="Collegamento ipertestuale" xfId="1699" builtinId="8" hidden="1"/>
    <cellStyle name="Collegamento ipertestuale" xfId="1701" builtinId="8" hidden="1"/>
    <cellStyle name="Collegamento ipertestuale" xfId="1703" builtinId="8" hidden="1"/>
    <cellStyle name="Collegamento ipertestuale" xfId="1705" builtinId="8" hidden="1"/>
    <cellStyle name="Collegamento ipertestuale" xfId="1707" builtinId="8" hidden="1"/>
    <cellStyle name="Collegamento ipertestuale" xfId="1709" builtinId="8" hidden="1"/>
    <cellStyle name="Collegamento ipertestuale" xfId="1711" builtinId="8" hidden="1"/>
    <cellStyle name="Collegamento ipertestuale" xfId="1713" builtinId="8" hidden="1"/>
    <cellStyle name="Collegamento ipertestuale" xfId="1715" builtinId="8" hidden="1"/>
    <cellStyle name="Collegamento ipertestuale" xfId="1717" builtinId="8" hidden="1"/>
    <cellStyle name="Collegamento ipertestuale" xfId="1719" builtinId="8" hidden="1"/>
    <cellStyle name="Collegamento ipertestuale" xfId="1721" builtinId="8" hidden="1"/>
    <cellStyle name="Collegamento ipertestuale" xfId="1723" builtinId="8" hidden="1"/>
    <cellStyle name="Collegamento ipertestuale" xfId="1725" builtinId="8" hidden="1"/>
    <cellStyle name="Collegamento ipertestuale" xfId="1727" builtinId="8" hidden="1"/>
    <cellStyle name="Collegamento ipertestuale" xfId="1729" builtinId="8" hidden="1"/>
    <cellStyle name="Collegamento ipertestuale" xfId="1731" builtinId="8" hidden="1"/>
    <cellStyle name="Collegamento ipertestuale" xfId="1733" builtinId="8" hidden="1"/>
    <cellStyle name="Collegamento ipertestuale" xfId="1735" builtinId="8" hidden="1"/>
    <cellStyle name="Collegamento ipertestuale" xfId="1737" builtinId="8" hidden="1"/>
    <cellStyle name="Collegamento ipertestuale" xfId="1739" builtinId="8" hidden="1"/>
    <cellStyle name="Collegamento ipertestuale" xfId="1741" builtinId="8" hidden="1"/>
    <cellStyle name="Collegamento ipertestuale" xfId="1743" builtinId="8" hidden="1"/>
    <cellStyle name="Collegamento ipertestuale" xfId="1745" builtinId="8" hidden="1"/>
    <cellStyle name="Collegamento ipertestuale" xfId="1747" builtinId="8" hidden="1"/>
    <cellStyle name="Collegamento ipertestuale" xfId="1749" builtinId="8" hidden="1"/>
    <cellStyle name="Collegamento ipertestuale" xfId="1751" builtinId="8" hidden="1"/>
    <cellStyle name="Collegamento ipertestuale" xfId="1753" builtinId="8" hidden="1"/>
    <cellStyle name="Collegamento ipertestuale" xfId="1755" builtinId="8" hidden="1"/>
    <cellStyle name="Collegamento ipertestuale" xfId="1757" builtinId="8" hidden="1"/>
    <cellStyle name="Collegamento ipertestuale" xfId="1759" builtinId="8" hidden="1"/>
    <cellStyle name="Collegamento ipertestuale" xfId="1761" builtinId="8" hidden="1"/>
    <cellStyle name="Collegamento ipertestuale" xfId="1763" builtinId="8" hidden="1"/>
    <cellStyle name="Collegamento ipertestuale" xfId="1765" builtinId="8" hidden="1"/>
    <cellStyle name="Collegamento ipertestuale" xfId="1767" builtinId="8" hidden="1"/>
    <cellStyle name="Collegamento ipertestuale" xfId="1769" builtinId="8" hidden="1"/>
    <cellStyle name="Collegamento ipertestuale" xfId="1771" builtinId="8" hidden="1"/>
    <cellStyle name="Collegamento ipertestuale" xfId="1773" builtinId="8" hidden="1"/>
    <cellStyle name="Collegamento ipertestuale" xfId="1775" builtinId="8" hidden="1"/>
    <cellStyle name="Collegamento ipertestuale" xfId="1777" builtinId="8" hidden="1"/>
    <cellStyle name="Collegamento ipertestuale" xfId="1779" builtinId="8" hidden="1"/>
    <cellStyle name="Collegamento ipertestuale" xfId="1781" builtinId="8" hidden="1"/>
    <cellStyle name="Collegamento ipertestuale" xfId="1783" builtinId="8" hidden="1"/>
    <cellStyle name="Collegamento ipertestuale" xfId="1785" builtinId="8" hidden="1"/>
    <cellStyle name="Collegamento ipertestuale" xfId="1787" builtinId="8" hidden="1"/>
    <cellStyle name="Collegamento ipertestuale" xfId="1789" builtinId="8" hidden="1"/>
    <cellStyle name="Collegamento ipertestuale" xfId="1791" builtinId="8" hidden="1"/>
    <cellStyle name="Collegamento ipertestuale" xfId="1793" builtinId="8" hidden="1"/>
    <cellStyle name="Collegamento ipertestuale" xfId="1795" builtinId="8" hidden="1"/>
    <cellStyle name="Collegamento ipertestuale" xfId="1797" builtinId="8" hidden="1"/>
    <cellStyle name="Collegamento ipertestuale" xfId="1799" builtinId="8" hidden="1"/>
    <cellStyle name="Collegamento ipertestuale" xfId="1801" builtinId="8" hidden="1"/>
    <cellStyle name="Collegamento ipertestuale" xfId="1803" builtinId="8" hidden="1"/>
    <cellStyle name="Collegamento ipertestuale" xfId="1805" builtinId="8" hidden="1"/>
    <cellStyle name="Collegamento ipertestuale" xfId="1807" builtinId="8" hidden="1"/>
    <cellStyle name="Collegamento ipertestuale" xfId="1809" builtinId="8" hidden="1"/>
    <cellStyle name="Collegamento ipertestuale" xfId="1811" builtinId="8" hidden="1"/>
    <cellStyle name="Collegamento ipertestuale" xfId="1813" builtinId="8" hidden="1"/>
    <cellStyle name="Collegamento ipertestuale" xfId="1815" builtinId="8" hidden="1"/>
    <cellStyle name="Collegamento ipertestuale" xfId="1817" builtinId="8" hidden="1"/>
    <cellStyle name="Collegamento ipertestuale" xfId="1819" builtinId="8" hidden="1"/>
    <cellStyle name="Collegamento ipertestuale" xfId="1821" builtinId="8" hidden="1"/>
    <cellStyle name="Collegamento ipertestuale" xfId="1823" builtinId="8" hidden="1"/>
    <cellStyle name="Collegamento ipertestuale" xfId="1825" builtinId="8" hidden="1"/>
    <cellStyle name="Collegamento ipertestuale" xfId="1827" builtinId="8" hidden="1"/>
    <cellStyle name="Collegamento ipertestuale" xfId="1829" builtinId="8" hidden="1"/>
    <cellStyle name="Collegamento ipertestuale" xfId="1831" builtinId="8" hidden="1"/>
    <cellStyle name="Collegamento ipertestuale" xfId="1833" builtinId="8" hidden="1"/>
    <cellStyle name="Collegamento ipertestuale" xfId="1835" builtinId="8" hidden="1"/>
    <cellStyle name="Collegamento ipertestuale" xfId="1837" builtinId="8" hidden="1"/>
    <cellStyle name="Collegamento ipertestuale" xfId="1839" builtinId="8" hidden="1"/>
    <cellStyle name="Collegamento ipertestuale" xfId="1841" builtinId="8" hidden="1"/>
    <cellStyle name="Collegamento ipertestuale" xfId="1843" builtinId="8" hidden="1"/>
    <cellStyle name="Collegamento ipertestuale" xfId="1845" builtinId="8" hidden="1"/>
    <cellStyle name="Collegamento ipertestuale" xfId="1847" builtinId="8" hidden="1"/>
    <cellStyle name="Collegamento ipertestuale" xfId="1849" builtinId="8" hidden="1"/>
    <cellStyle name="Collegamento ipertestuale" xfId="1851" builtinId="8" hidden="1"/>
    <cellStyle name="Collegamento ipertestuale" xfId="1853" builtinId="8" hidden="1"/>
    <cellStyle name="Collegamento ipertestuale" xfId="1855" builtinId="8" hidden="1"/>
    <cellStyle name="Collegamento ipertestuale" xfId="1857" builtinId="8" hidden="1"/>
    <cellStyle name="Collegamento ipertestuale" xfId="1859" builtinId="8" hidden="1"/>
    <cellStyle name="Collegamento ipertestuale" xfId="1861" builtinId="8" hidden="1"/>
    <cellStyle name="Collegamento ipertestuale" xfId="1863" builtinId="8" hidden="1"/>
    <cellStyle name="Collegamento ipertestuale" xfId="1865" builtinId="8" hidden="1"/>
    <cellStyle name="Collegamento ipertestuale" xfId="1867" builtinId="8" hidden="1"/>
    <cellStyle name="Collegamento ipertestuale" xfId="1869" builtinId="8" hidden="1"/>
    <cellStyle name="Collegamento ipertestuale" xfId="1871" builtinId="8" hidden="1"/>
    <cellStyle name="Collegamento ipertestuale" xfId="1873" builtinId="8" hidden="1"/>
    <cellStyle name="Collegamento ipertestuale" xfId="1875" builtinId="8" hidden="1"/>
    <cellStyle name="Collegamento ipertestuale" xfId="1877" builtinId="8" hidden="1"/>
    <cellStyle name="Collegamento ipertestuale" xfId="1879" builtinId="8" hidden="1"/>
    <cellStyle name="Collegamento ipertestuale" xfId="1881" builtinId="8" hidden="1"/>
    <cellStyle name="Collegamento ipertestuale" xfId="1883" builtinId="8" hidden="1"/>
    <cellStyle name="Collegamento ipertestuale" xfId="1885" builtinId="8" hidden="1"/>
    <cellStyle name="Collegamento ipertestuale" xfId="1887" builtinId="8" hidden="1"/>
    <cellStyle name="Collegamento ipertestuale" xfId="1889" builtinId="8" hidden="1"/>
    <cellStyle name="Collegamento ipertestuale" xfId="1891" builtinId="8" hidden="1"/>
    <cellStyle name="Collegamento ipertestuale" xfId="1893" builtinId="8" hidden="1"/>
    <cellStyle name="Collegamento ipertestuale" xfId="1895" builtinId="8" hidden="1"/>
    <cellStyle name="Collegamento ipertestuale" xfId="1897" builtinId="8" hidden="1"/>
    <cellStyle name="Collegamento ipertestuale" xfId="1899" builtinId="8" hidden="1"/>
    <cellStyle name="Collegamento ipertestuale" xfId="1901" builtinId="8" hidden="1"/>
    <cellStyle name="Collegamento ipertestuale" xfId="1903" builtinId="8" hidden="1"/>
    <cellStyle name="Collegamento ipertestuale" xfId="1905" builtinId="8" hidden="1"/>
    <cellStyle name="Collegamento ipertestuale" xfId="1907" builtinId="8" hidden="1"/>
    <cellStyle name="Collegamento ipertestuale" xfId="1909" builtinId="8" hidden="1"/>
    <cellStyle name="Collegamento ipertestuale" xfId="1911" builtinId="8" hidden="1"/>
    <cellStyle name="Collegamento ipertestuale" xfId="1913" builtinId="8" hidden="1"/>
    <cellStyle name="Collegamento ipertestuale" xfId="1915" builtinId="8" hidden="1"/>
    <cellStyle name="Collegamento ipertestuale" xfId="1917" builtinId="8" hidden="1"/>
    <cellStyle name="Collegamento ipertestuale" xfId="1919" builtinId="8" hidden="1"/>
    <cellStyle name="Collegamento ipertestuale" xfId="1921" builtinId="8" hidden="1"/>
    <cellStyle name="Collegamento ipertestuale" xfId="1923" builtinId="8" hidden="1"/>
    <cellStyle name="Collegamento ipertestuale" xfId="1925" builtinId="8" hidden="1"/>
    <cellStyle name="Collegamento ipertestuale" xfId="1927" builtinId="8" hidden="1"/>
    <cellStyle name="Collegamento ipertestuale" xfId="1929" builtinId="8" hidden="1"/>
    <cellStyle name="Collegamento ipertestuale" xfId="1931" builtinId="8" hidden="1"/>
    <cellStyle name="Collegamento ipertestuale" xfId="1933" builtinId="8" hidden="1"/>
    <cellStyle name="Collegamento ipertestuale" xfId="1935" builtinId="8" hidden="1"/>
    <cellStyle name="Collegamento ipertestuale" xfId="1937" builtinId="8" hidden="1"/>
    <cellStyle name="Collegamento ipertestuale" xfId="1939" builtinId="8" hidden="1"/>
    <cellStyle name="Collegamento ipertestuale" xfId="1941" builtinId="8" hidden="1"/>
    <cellStyle name="Collegamento ipertestuale" xfId="1943" builtinId="8" hidden="1"/>
    <cellStyle name="Collegamento ipertestuale" xfId="1945" builtinId="8" hidden="1"/>
    <cellStyle name="Collegamento ipertestuale" xfId="1947" builtinId="8" hidden="1"/>
    <cellStyle name="Collegamento ipertestuale" xfId="1949" builtinId="8" hidden="1"/>
    <cellStyle name="Collegamento ipertestuale" xfId="1951" builtinId="8" hidden="1"/>
    <cellStyle name="Collegamento ipertestuale" xfId="1953" builtinId="8" hidden="1"/>
    <cellStyle name="Collegamento ipertestuale" xfId="1955" builtinId="8" hidden="1"/>
    <cellStyle name="Collegamento ipertestuale" xfId="1957" builtinId="8" hidden="1"/>
    <cellStyle name="Collegamento ipertestuale" xfId="1959" builtinId="8" hidden="1"/>
    <cellStyle name="Collegamento ipertestuale" xfId="1961" builtinId="8" hidden="1"/>
    <cellStyle name="Collegamento ipertestuale" xfId="1963" builtinId="8" hidden="1"/>
    <cellStyle name="Collegamento ipertestuale" xfId="1965" builtinId="8" hidden="1"/>
    <cellStyle name="Collegamento ipertestuale" xfId="1967" builtinId="8" hidden="1"/>
    <cellStyle name="Collegamento ipertestuale" xfId="1969" builtinId="8" hidden="1"/>
    <cellStyle name="Collegamento ipertestuale" xfId="1971" builtinId="8" hidden="1"/>
    <cellStyle name="Collegamento ipertestuale" xfId="1973" builtinId="8" hidden="1"/>
    <cellStyle name="Collegamento ipertestuale" xfId="1975" builtinId="8" hidden="1"/>
    <cellStyle name="Collegamento ipertestuale" xfId="1977" builtinId="8" hidden="1"/>
    <cellStyle name="Collegamento ipertestuale" xfId="1979" builtinId="8" hidden="1"/>
    <cellStyle name="Collegamento ipertestuale" xfId="1981" builtinId="8" hidden="1"/>
    <cellStyle name="Collegamento ipertestuale" xfId="1983" builtinId="8" hidden="1"/>
    <cellStyle name="Collegamento ipertestuale" xfId="1985" builtinId="8" hidden="1"/>
    <cellStyle name="Collegamento ipertestuale" xfId="1987" builtinId="8" hidden="1"/>
    <cellStyle name="Collegamento ipertestuale" xfId="1989" builtinId="8" hidden="1"/>
    <cellStyle name="Collegamento ipertestuale" xfId="1991" builtinId="8" hidden="1"/>
    <cellStyle name="Collegamento ipertestuale" xfId="1993" builtinId="8" hidden="1"/>
    <cellStyle name="Collegamento ipertestuale" xfId="1995" builtinId="8" hidden="1"/>
    <cellStyle name="Collegamento ipertestuale" xfId="1997" builtinId="8" hidden="1"/>
    <cellStyle name="Collegamento ipertestuale" xfId="1999" builtinId="8" hidden="1"/>
    <cellStyle name="Collegamento ipertestuale" xfId="2001" builtinId="8" hidden="1"/>
    <cellStyle name="Collegamento ipertestuale" xfId="2003" builtinId="8" hidden="1"/>
    <cellStyle name="Collegamento ipertestuale" xfId="2005" builtinId="8" hidden="1"/>
    <cellStyle name="Collegamento ipertestuale" xfId="2007" builtinId="8" hidden="1"/>
    <cellStyle name="Collegamento ipertestuale" xfId="2009" builtinId="8" hidden="1"/>
    <cellStyle name="Collegamento ipertestuale" xfId="2011" builtinId="8" hidden="1"/>
    <cellStyle name="Collegamento ipertestuale" xfId="2013" builtinId="8" hidden="1"/>
    <cellStyle name="Collegamento ipertestuale" xfId="2015" builtinId="8" hidden="1"/>
    <cellStyle name="Collegamento ipertestuale" xfId="2017" builtinId="8" hidden="1"/>
    <cellStyle name="Collegamento ipertestuale" xfId="2019" builtinId="8" hidden="1"/>
    <cellStyle name="Collegamento ipertestuale" xfId="2021" builtinId="8" hidden="1"/>
    <cellStyle name="Collegamento ipertestuale" xfId="2023" builtinId="8" hidden="1"/>
    <cellStyle name="Collegamento ipertestuale" xfId="2025" builtinId="8" hidden="1"/>
    <cellStyle name="Collegamento ipertestuale" xfId="2027" builtinId="8" hidden="1"/>
    <cellStyle name="Collegamento ipertestuale" xfId="2029" builtinId="8" hidden="1"/>
    <cellStyle name="Collegamento ipertestuale" xfId="2031" builtinId="8" hidden="1"/>
    <cellStyle name="Collegamento ipertestuale" xfId="2033" builtinId="8" hidden="1"/>
    <cellStyle name="Collegamento ipertestuale" xfId="2035" builtinId="8" hidden="1"/>
    <cellStyle name="Collegamento ipertestuale" xfId="2037" builtinId="8" hidden="1"/>
    <cellStyle name="Collegamento ipertestuale" xfId="2039" builtinId="8" hidden="1"/>
    <cellStyle name="Collegamento ipertestuale" xfId="2041" builtinId="8" hidden="1"/>
    <cellStyle name="Collegamento ipertestuale" xfId="2043" builtinId="8" hidden="1"/>
    <cellStyle name="Collegamento ipertestuale" xfId="2045" builtinId="8" hidden="1"/>
    <cellStyle name="Collegamento ipertestuale" xfId="2047" builtinId="8" hidden="1"/>
    <cellStyle name="Collegamento ipertestuale" xfId="2049" builtinId="8" hidden="1"/>
    <cellStyle name="Collegamento ipertestuale" xfId="2051" builtinId="8" hidden="1"/>
    <cellStyle name="Collegamento ipertestuale" xfId="2053" builtinId="8" hidden="1"/>
    <cellStyle name="Collegamento ipertestuale" xfId="2055" builtinId="8" hidden="1"/>
    <cellStyle name="Collegamento ipertestuale" xfId="2057" builtinId="8" hidden="1"/>
    <cellStyle name="Collegamento ipertestuale" xfId="2059" builtinId="8" hidden="1"/>
    <cellStyle name="Collegamento ipertestuale" xfId="2061" builtinId="8" hidden="1"/>
    <cellStyle name="Collegamento ipertestuale" xfId="2063" builtinId="8" hidden="1"/>
    <cellStyle name="Collegamento ipertestuale" xfId="2065" builtinId="8" hidden="1"/>
    <cellStyle name="Collegamento ipertestuale" xfId="2067" builtinId="8" hidden="1"/>
    <cellStyle name="Collegamento ipertestuale" xfId="2069" builtinId="8" hidden="1"/>
    <cellStyle name="Collegamento ipertestuale" xfId="2071" builtinId="8" hidden="1"/>
    <cellStyle name="Collegamento ipertestuale" xfId="2073" builtinId="8" hidden="1"/>
    <cellStyle name="Collegamento ipertestuale" xfId="2075" builtinId="8" hidden="1"/>
    <cellStyle name="Collegamento ipertestuale" xfId="2077" builtinId="8" hidden="1"/>
    <cellStyle name="Collegamento ipertestuale" xfId="2079" builtinId="8" hidden="1"/>
    <cellStyle name="Collegamento ipertestuale" xfId="2081" builtinId="8" hidden="1"/>
    <cellStyle name="Collegamento ipertestuale" xfId="2083" builtinId="8" hidden="1"/>
    <cellStyle name="Collegamento ipertestuale" xfId="2085" builtinId="8" hidden="1"/>
    <cellStyle name="Collegamento ipertestuale" xfId="2087" builtinId="8" hidden="1"/>
    <cellStyle name="Collegamento ipertestuale" xfId="2089" builtinId="8" hidden="1"/>
    <cellStyle name="Collegamento ipertestuale" xfId="2091" builtinId="8" hidden="1"/>
    <cellStyle name="Collegamento ipertestuale" xfId="2093" builtinId="8" hidden="1"/>
    <cellStyle name="Collegamento ipertestuale" xfId="2095" builtinId="8" hidden="1"/>
    <cellStyle name="Collegamento ipertestuale" xfId="2097" builtinId="8" hidden="1"/>
    <cellStyle name="Collegamento ipertestuale" xfId="2099" builtinId="8" hidden="1"/>
    <cellStyle name="Collegamento ipertestuale" xfId="2101" builtinId="8" hidden="1"/>
    <cellStyle name="Collegamento ipertestuale" xfId="2103" builtinId="8" hidden="1"/>
    <cellStyle name="Collegamento ipertestuale" xfId="2105" builtinId="8" hidden="1"/>
    <cellStyle name="Collegamento ipertestuale" xfId="2107" builtinId="8" hidden="1"/>
    <cellStyle name="Collegamento ipertestuale" xfId="2109" builtinId="8" hidden="1"/>
    <cellStyle name="Collegamento ipertestuale" xfId="2111" builtinId="8" hidden="1"/>
    <cellStyle name="Collegamento ipertestuale" xfId="2113" builtinId="8" hidden="1"/>
    <cellStyle name="Collegamento ipertestuale" xfId="2115" builtinId="8" hidden="1"/>
    <cellStyle name="Collegamento ipertestuale" xfId="2117" builtinId="8" hidden="1"/>
    <cellStyle name="Collegamento ipertestuale" xfId="2119" builtinId="8" hidden="1"/>
    <cellStyle name="Collegamento ipertestuale" xfId="2121" builtinId="8" hidden="1"/>
    <cellStyle name="Collegamento ipertestuale" xfId="2123" builtinId="8" hidden="1"/>
    <cellStyle name="Collegamento ipertestuale" xfId="2125" builtinId="8" hidden="1"/>
    <cellStyle name="Collegamento ipertestuale" xfId="2127" builtinId="8" hidden="1"/>
    <cellStyle name="Collegamento ipertestuale" xfId="2129" builtinId="8" hidden="1"/>
    <cellStyle name="Collegamento ipertestuale" xfId="2131" builtinId="8" hidden="1"/>
    <cellStyle name="Collegamento ipertestuale" xfId="2133" builtinId="8" hidden="1"/>
    <cellStyle name="Collegamento ipertestuale" xfId="2135" builtinId="8" hidden="1"/>
    <cellStyle name="Collegamento ipertestuale" xfId="2137" builtinId="8" hidden="1"/>
    <cellStyle name="Collegamento ipertestuale" xfId="2139" builtinId="8" hidden="1"/>
    <cellStyle name="Collegamento ipertestuale" xfId="2141" builtinId="8" hidden="1"/>
    <cellStyle name="Collegamento ipertestuale" xfId="2143" builtinId="8" hidden="1"/>
    <cellStyle name="Collegamento ipertestuale" xfId="2145" builtinId="8" hidden="1"/>
    <cellStyle name="Collegamento ipertestuale" xfId="2147" builtinId="8" hidden="1"/>
    <cellStyle name="Collegamento ipertestuale" xfId="2149" builtinId="8" hidden="1"/>
    <cellStyle name="Collegamento ipertestuale" xfId="2151" builtinId="8" hidden="1"/>
    <cellStyle name="Collegamento ipertestuale" xfId="2153" builtinId="8" hidden="1"/>
    <cellStyle name="Collegamento ipertestuale" xfId="2155" builtinId="8" hidden="1"/>
    <cellStyle name="Collegamento ipertestuale" xfId="2157" builtinId="8" hidden="1"/>
    <cellStyle name="Collegamento ipertestuale" xfId="2159" builtinId="8" hidden="1"/>
    <cellStyle name="Collegamento ipertestuale" xfId="2161" builtinId="8" hidden="1"/>
    <cellStyle name="Collegamento ipertestuale" xfId="2163" builtinId="8" hidden="1"/>
    <cellStyle name="Collegamento ipertestuale" xfId="2165" builtinId="8" hidden="1"/>
    <cellStyle name="Collegamento ipertestuale" xfId="2167" builtinId="8" hidden="1"/>
    <cellStyle name="Collegamento ipertestuale" xfId="2169" builtinId="8" hidden="1"/>
    <cellStyle name="Collegamento ipertestuale" xfId="2171" builtinId="8" hidden="1"/>
    <cellStyle name="Collegamento ipertestuale" xfId="2173" builtinId="8" hidden="1"/>
    <cellStyle name="Collegamento ipertestuale" xfId="2175" builtinId="8" hidden="1"/>
    <cellStyle name="Collegamento ipertestuale" xfId="2177" builtinId="8" hidden="1"/>
    <cellStyle name="Collegamento ipertestuale" xfId="2179" builtinId="8" hidden="1"/>
    <cellStyle name="Collegamento ipertestuale" xfId="2181" builtinId="8" hidden="1"/>
    <cellStyle name="Collegamento ipertestuale" xfId="2183" builtinId="8" hidden="1"/>
    <cellStyle name="Collegamento ipertestuale" xfId="2185" builtinId="8" hidden="1"/>
    <cellStyle name="Collegamento ipertestuale" xfId="2187" builtinId="8" hidden="1"/>
    <cellStyle name="Collegamento ipertestuale" xfId="2189" builtinId="8" hidden="1"/>
    <cellStyle name="Collegamento ipertestuale" xfId="2191" builtinId="8" hidden="1"/>
    <cellStyle name="Collegamento ipertestuale" xfId="2193" builtinId="8" hidden="1"/>
    <cellStyle name="Collegamento ipertestuale" xfId="2195" builtinId="8" hidden="1"/>
    <cellStyle name="Collegamento ipertestuale" xfId="2197" builtinId="8" hidden="1"/>
    <cellStyle name="Collegamento ipertestuale" xfId="2199" builtinId="8" hidden="1"/>
    <cellStyle name="Collegamento ipertestuale" xfId="2201" builtinId="8" hidden="1"/>
    <cellStyle name="Collegamento ipertestuale" xfId="2203" builtinId="8" hidden="1"/>
    <cellStyle name="Collegamento ipertestuale" xfId="2205" builtinId="8" hidden="1"/>
    <cellStyle name="Collegamento ipertestuale" xfId="2207" builtinId="8" hidden="1"/>
    <cellStyle name="Collegamento ipertestuale" xfId="2209" builtinId="8" hidden="1"/>
    <cellStyle name="Collegamento ipertestuale" xfId="2211" builtinId="8" hidden="1"/>
    <cellStyle name="Collegamento ipertestuale" xfId="2213" builtinId="8" hidden="1"/>
    <cellStyle name="Collegamento ipertestuale" xfId="2215" builtinId="8" hidden="1"/>
    <cellStyle name="Collegamento ipertestuale" xfId="2217" builtinId="8" hidden="1"/>
    <cellStyle name="Collegamento ipertestuale" xfId="2219" builtinId="8" hidden="1"/>
    <cellStyle name="Collegamento ipertestuale" xfId="2221" builtinId="8" hidden="1"/>
    <cellStyle name="Collegamento ipertestuale" xfId="2223" builtinId="8" hidden="1"/>
    <cellStyle name="Collegamento ipertestuale" xfId="2225" builtinId="8" hidden="1"/>
    <cellStyle name="Collegamento ipertestuale" xfId="2227" builtinId="8" hidden="1"/>
    <cellStyle name="Collegamento ipertestuale" xfId="2229" builtinId="8" hidden="1"/>
    <cellStyle name="Collegamento ipertestuale" xfId="2231" builtinId="8" hidden="1"/>
    <cellStyle name="Collegamento ipertestuale" xfId="2233" builtinId="8" hidden="1"/>
    <cellStyle name="Collegamento ipertestuale" xfId="2235" builtinId="8" hidden="1"/>
    <cellStyle name="Collegamento ipertestuale" xfId="2237" builtinId="8" hidden="1"/>
    <cellStyle name="Collegamento ipertestuale" xfId="2239" builtinId="8" hidden="1"/>
    <cellStyle name="Collegamento ipertestuale" xfId="2241" builtinId="8" hidden="1"/>
    <cellStyle name="Collegamento ipertestuale" xfId="2243" builtinId="8" hidden="1"/>
    <cellStyle name="Collegamento ipertestuale" xfId="2245" builtinId="8" hidden="1"/>
    <cellStyle name="Collegamento ipertestuale" xfId="2247" builtinId="8" hidden="1"/>
    <cellStyle name="Collegamento ipertestuale" xfId="2249" builtinId="8" hidden="1"/>
    <cellStyle name="Collegamento ipertestuale" xfId="2251" builtinId="8" hidden="1"/>
    <cellStyle name="Collegamento ipertestuale" xfId="2253" builtinId="8" hidden="1"/>
    <cellStyle name="Collegamento ipertestuale" xfId="2255" builtinId="8" hidden="1"/>
    <cellStyle name="Collegamento ipertestuale" xfId="2257" builtinId="8" hidden="1"/>
    <cellStyle name="Collegamento ipertestuale" xfId="2259" builtinId="8" hidden="1"/>
    <cellStyle name="Collegamento ipertestuale" xfId="2261" builtinId="8" hidden="1"/>
    <cellStyle name="Collegamento ipertestuale" xfId="2263" builtinId="8" hidden="1"/>
    <cellStyle name="Collegamento ipertestuale" xfId="2265" builtinId="8" hidden="1"/>
    <cellStyle name="Collegamento ipertestuale" xfId="2267" builtinId="8" hidden="1"/>
    <cellStyle name="Collegamento ipertestuale" xfId="2269" builtinId="8" hidden="1"/>
    <cellStyle name="Collegamento ipertestuale" xfId="2271" builtinId="8" hidden="1"/>
    <cellStyle name="Collegamento ipertestuale" xfId="2273" builtinId="8" hidden="1"/>
    <cellStyle name="Collegamento ipertestuale" xfId="2275" builtinId="8" hidden="1"/>
    <cellStyle name="Collegamento ipertestuale" xfId="2277" builtinId="8" hidden="1"/>
    <cellStyle name="Collegamento ipertestuale" xfId="2279" builtinId="8" hidden="1"/>
    <cellStyle name="Collegamento ipertestuale" xfId="2281" builtinId="8" hidden="1"/>
    <cellStyle name="Collegamento ipertestuale" xfId="2283" builtinId="8" hidden="1"/>
    <cellStyle name="Collegamento ipertestuale" xfId="2285" builtinId="8" hidden="1"/>
    <cellStyle name="Collegamento ipertestuale" xfId="2287" builtinId="8" hidden="1"/>
    <cellStyle name="Collegamento ipertestuale" xfId="2289" builtinId="8" hidden="1"/>
    <cellStyle name="Collegamento ipertestuale" xfId="2291" builtinId="8" hidden="1"/>
    <cellStyle name="Collegamento ipertestuale" xfId="2293" builtinId="8" hidden="1"/>
    <cellStyle name="Collegamento ipertestuale" xfId="2295" builtinId="8" hidden="1"/>
    <cellStyle name="Collegamento ipertestuale" xfId="2297" builtinId="8" hidden="1"/>
    <cellStyle name="Collegamento ipertestuale" xfId="2299" builtinId="8" hidden="1"/>
    <cellStyle name="Collegamento ipertestuale" xfId="2301" builtinId="8" hidden="1"/>
    <cellStyle name="Collegamento ipertestuale" xfId="2303" builtinId="8" hidden="1"/>
    <cellStyle name="Collegamento ipertestuale" xfId="2305" builtinId="8" hidden="1"/>
    <cellStyle name="Collegamento ipertestuale" xfId="2307" builtinId="8" hidden="1"/>
    <cellStyle name="Collegamento ipertestuale" xfId="2309" builtinId="8" hidden="1"/>
    <cellStyle name="Collegamento ipertestuale" xfId="2311" builtinId="8" hidden="1"/>
    <cellStyle name="Collegamento ipertestuale" xfId="2313" builtinId="8" hidden="1"/>
    <cellStyle name="Collegamento ipertestuale" xfId="2315" builtinId="8" hidden="1"/>
    <cellStyle name="Collegamento ipertestuale" xfId="2317" builtinId="8" hidden="1"/>
    <cellStyle name="Collegamento ipertestuale" xfId="2319" builtinId="8" hidden="1"/>
    <cellStyle name="Collegamento ipertestuale" xfId="2321" builtinId="8" hidden="1"/>
    <cellStyle name="Collegamento ipertestuale" xfId="2323" builtinId="8" hidden="1"/>
    <cellStyle name="Collegamento ipertestuale" xfId="2325" builtinId="8" hidden="1"/>
    <cellStyle name="Collegamento ipertestuale" xfId="2327" builtinId="8" hidden="1"/>
    <cellStyle name="Collegamento ipertestuale" xfId="2329" builtinId="8" hidden="1"/>
    <cellStyle name="Collegamento ipertestuale" xfId="2331" builtinId="8" hidden="1"/>
    <cellStyle name="Collegamento ipertestuale" xfId="2333" builtinId="8" hidden="1"/>
    <cellStyle name="Collegamento ipertestuale" xfId="2335" builtinId="8" hidden="1"/>
    <cellStyle name="Collegamento ipertestuale" xfId="2337" builtinId="8" hidden="1"/>
    <cellStyle name="Collegamento ipertestuale" xfId="2339" builtinId="8" hidden="1"/>
    <cellStyle name="Collegamento ipertestuale" xfId="2341" builtinId="8" hidden="1"/>
    <cellStyle name="Collegamento ipertestuale" xfId="2343" builtinId="8" hidden="1"/>
    <cellStyle name="Collegamento ipertestuale" xfId="2345" builtinId="8" hidden="1"/>
    <cellStyle name="Collegamento ipertestuale" xfId="2347" builtinId="8" hidden="1"/>
    <cellStyle name="Collegamento ipertestuale" xfId="2349" builtinId="8" hidden="1"/>
    <cellStyle name="Collegamento ipertestuale" xfId="2351" builtinId="8" hidden="1"/>
    <cellStyle name="Collegamento ipertestuale" xfId="2353" builtinId="8" hidden="1"/>
    <cellStyle name="Collegamento ipertestuale" xfId="2355" builtinId="8" hidden="1"/>
    <cellStyle name="Collegamento ipertestuale" xfId="2357" builtinId="8" hidden="1"/>
    <cellStyle name="Collegamento ipertestuale" xfId="2359" builtinId="8" hidden="1"/>
    <cellStyle name="Collegamento ipertestuale" xfId="2361" builtinId="8" hidden="1"/>
    <cellStyle name="Collegamento ipertestuale" xfId="2363" builtinId="8" hidden="1"/>
    <cellStyle name="Collegamento ipertestuale" xfId="2365" builtinId="8" hidden="1"/>
    <cellStyle name="Collegamento ipertestuale" xfId="2367" builtinId="8" hidden="1"/>
    <cellStyle name="Collegamento ipertestuale" xfId="2369" builtinId="8" hidden="1"/>
    <cellStyle name="Collegamento ipertestuale" xfId="2371" builtinId="8" hidden="1"/>
    <cellStyle name="Collegamento ipertestuale" xfId="2373" builtinId="8" hidden="1"/>
    <cellStyle name="Collegamento ipertestuale" xfId="2375" builtinId="8" hidden="1"/>
    <cellStyle name="Collegamento ipertestuale" xfId="2377" builtinId="8" hidden="1"/>
    <cellStyle name="Collegamento ipertestuale" xfId="2379" builtinId="8" hidden="1"/>
    <cellStyle name="Collegamento ipertestuale" xfId="2381" builtinId="8" hidden="1"/>
    <cellStyle name="Collegamento ipertestuale" xfId="2383" builtinId="8" hidden="1"/>
    <cellStyle name="Collegamento ipertestuale" xfId="2385" builtinId="8" hidden="1"/>
    <cellStyle name="Collegamento ipertestuale" xfId="2387" builtinId="8" hidden="1"/>
    <cellStyle name="Collegamento ipertestuale" xfId="2389" builtinId="8" hidden="1"/>
    <cellStyle name="Collegamento ipertestuale" xfId="2391" builtinId="8" hidden="1"/>
    <cellStyle name="Collegamento ipertestuale" xfId="2393" builtinId="8" hidden="1"/>
    <cellStyle name="Collegamento ipertestuale" xfId="2395" builtinId="8" hidden="1"/>
    <cellStyle name="Collegamento ipertestuale" xfId="2397" builtinId="8" hidden="1"/>
    <cellStyle name="Collegamento ipertestuale" xfId="2399" builtinId="8" hidden="1"/>
    <cellStyle name="Collegamento ipertestuale" xfId="2401" builtinId="8" hidden="1"/>
    <cellStyle name="Collegamento ipertestuale" xfId="2403" builtinId="8" hidden="1"/>
    <cellStyle name="Collegamento ipertestuale" xfId="2405" builtinId="8" hidden="1"/>
    <cellStyle name="Collegamento ipertestuale" xfId="2407" builtinId="8" hidden="1"/>
    <cellStyle name="Collegamento ipertestuale" xfId="2409" builtinId="8" hidden="1"/>
    <cellStyle name="Collegamento ipertestuale" xfId="2411" builtinId="8" hidden="1"/>
    <cellStyle name="Collegamento ipertestuale" xfId="2413" builtinId="8" hidden="1"/>
    <cellStyle name="Collegamento ipertestuale" xfId="2415" builtinId="8" hidden="1"/>
    <cellStyle name="Collegamento ipertestuale" xfId="2417" builtinId="8" hidden="1"/>
    <cellStyle name="Collegamento ipertestuale" xfId="2419" builtinId="8" hidden="1"/>
    <cellStyle name="Collegamento ipertestuale" xfId="2421" builtinId="8" hidden="1"/>
    <cellStyle name="Collegamento ipertestuale" xfId="2423" builtinId="8" hidden="1"/>
    <cellStyle name="Collegamento ipertestuale" xfId="2425" builtinId="8" hidden="1"/>
    <cellStyle name="Collegamento ipertestuale" xfId="2427" builtinId="8" hidden="1"/>
    <cellStyle name="Collegamento ipertestuale" xfId="2429" builtinId="8" hidden="1"/>
    <cellStyle name="Collegamento ipertestuale" xfId="2431" builtinId="8" hidden="1"/>
    <cellStyle name="Collegamento ipertestuale" xfId="2433" builtinId="8" hidden="1"/>
    <cellStyle name="Collegamento ipertestuale" xfId="2435" builtinId="8" hidden="1"/>
    <cellStyle name="Collegamento ipertestuale" xfId="2437" builtinId="8" hidden="1"/>
    <cellStyle name="Collegamento ipertestuale" xfId="2439" builtinId="8" hidden="1"/>
    <cellStyle name="Collegamento ipertestuale" xfId="2441" builtinId="8" hidden="1"/>
    <cellStyle name="Collegamento ipertestuale" xfId="2443" builtinId="8" hidden="1"/>
    <cellStyle name="Collegamento ipertestuale" xfId="2445" builtinId="8" hidden="1"/>
    <cellStyle name="Collegamento ipertestuale" xfId="2447" builtinId="8" hidden="1"/>
    <cellStyle name="Collegamento ipertestuale" xfId="2449" builtinId="8" hidden="1"/>
    <cellStyle name="Collegamento ipertestuale" xfId="2451" builtinId="8" hidden="1"/>
    <cellStyle name="Collegamento ipertestuale" xfId="2453" builtinId="8" hidden="1"/>
    <cellStyle name="Collegamento ipertestuale" xfId="2455" builtinId="8" hidden="1"/>
    <cellStyle name="Collegamento ipertestuale" xfId="2457" builtinId="8" hidden="1"/>
    <cellStyle name="Collegamento ipertestuale" xfId="2459" builtinId="8" hidden="1"/>
    <cellStyle name="Collegamento ipertestuale" xfId="2461" builtinId="8" hidden="1"/>
    <cellStyle name="Collegamento ipertestuale" xfId="2463" builtinId="8" hidden="1"/>
    <cellStyle name="Collegamento ipertestuale" xfId="2465" builtinId="8" hidden="1"/>
    <cellStyle name="Collegamento ipertestuale" xfId="2467" builtinId="8" hidden="1"/>
    <cellStyle name="Collegamento ipertestuale" xfId="2469" builtinId="8" hidden="1"/>
    <cellStyle name="Collegamento ipertestuale" xfId="2471" builtinId="8" hidden="1"/>
    <cellStyle name="Collegamento ipertestuale" xfId="2473" builtinId="8" hidden="1"/>
    <cellStyle name="Collegamento ipertestuale" xfId="2475" builtinId="8" hidden="1"/>
    <cellStyle name="Collegamento ipertestuale" xfId="2477" builtinId="8" hidden="1"/>
    <cellStyle name="Collegamento ipertestuale" xfId="2479" builtinId="8" hidden="1"/>
    <cellStyle name="Collegamento ipertestuale" xfId="2481" builtinId="8" hidden="1"/>
    <cellStyle name="Collegamento ipertestuale" xfId="2483" builtinId="8" hidden="1"/>
    <cellStyle name="Collegamento ipertestuale" xfId="2485" builtinId="8" hidden="1"/>
    <cellStyle name="Collegamento ipertestuale" xfId="2487" builtinId="8" hidden="1"/>
    <cellStyle name="Collegamento ipertestuale" xfId="2489" builtinId="8" hidden="1"/>
    <cellStyle name="Collegamento ipertestuale" xfId="2491" builtinId="8" hidden="1"/>
    <cellStyle name="Collegamento ipertestuale" xfId="2493" builtinId="8" hidden="1"/>
    <cellStyle name="Collegamento ipertestuale" xfId="2495" builtinId="8" hidden="1"/>
    <cellStyle name="Collegamento ipertestuale" xfId="2497" builtinId="8" hidden="1"/>
    <cellStyle name="Collegamento ipertestuale" xfId="2499" builtinId="8" hidden="1"/>
    <cellStyle name="Collegamento ipertestuale" xfId="2501" builtinId="8" hidden="1"/>
    <cellStyle name="Collegamento ipertestuale" xfId="2503" builtinId="8" hidden="1"/>
    <cellStyle name="Collegamento ipertestuale" xfId="2505" builtinId="8" hidden="1"/>
    <cellStyle name="Collegamento ipertestuale" xfId="2507" builtinId="8" hidden="1"/>
    <cellStyle name="Collegamento ipertestuale" xfId="2509" builtinId="8" hidden="1"/>
    <cellStyle name="Collegamento ipertestuale" xfId="2511" builtinId="8" hidden="1"/>
    <cellStyle name="Collegamento ipertestuale" xfId="2513" builtinId="8" hidden="1"/>
    <cellStyle name="Collegamento ipertestuale" xfId="2515" builtinId="8" hidden="1"/>
    <cellStyle name="Collegamento ipertestuale" xfId="2517" builtinId="8" hidden="1"/>
    <cellStyle name="Collegamento ipertestuale" xfId="2519" builtinId="8" hidden="1"/>
    <cellStyle name="Collegamento ipertestuale" xfId="2521" builtinId="8" hidden="1"/>
    <cellStyle name="Collegamento ipertestuale" xfId="2523" builtinId="8" hidden="1"/>
    <cellStyle name="Collegamento ipertestuale" xfId="2525" builtinId="8" hidden="1"/>
    <cellStyle name="Collegamento ipertestuale" xfId="2527" builtinId="8" hidden="1"/>
    <cellStyle name="Collegamento ipertestuale" xfId="2529" builtinId="8" hidden="1"/>
    <cellStyle name="Collegamento ipertestuale" xfId="2531" builtinId="8" hidden="1"/>
    <cellStyle name="Collegamento ipertestuale" xfId="2533" builtinId="8" hidden="1"/>
    <cellStyle name="Collegamento ipertestuale" xfId="2535" builtinId="8" hidden="1"/>
    <cellStyle name="Collegamento ipertestuale" xfId="2537" builtinId="8" hidden="1"/>
    <cellStyle name="Collegamento ipertestuale" xfId="2539" builtinId="8" hidden="1"/>
    <cellStyle name="Collegamento ipertestuale" xfId="2541" builtinId="8" hidden="1"/>
    <cellStyle name="Collegamento ipertestuale" xfId="2543" builtinId="8" hidden="1"/>
    <cellStyle name="Collegamento ipertestuale" xfId="2545" builtinId="8" hidden="1"/>
    <cellStyle name="Collegamento ipertestuale" xfId="2547" builtinId="8" hidden="1"/>
    <cellStyle name="Collegamento ipertestuale" xfId="2549" builtinId="8" hidden="1"/>
    <cellStyle name="Collegamento ipertestuale" xfId="2551" builtinId="8" hidden="1"/>
    <cellStyle name="Collegamento ipertestuale" xfId="2553" builtinId="8" hidden="1"/>
    <cellStyle name="Collegamento ipertestuale" xfId="2555" builtinId="8" hidden="1"/>
    <cellStyle name="Collegamento ipertestuale" xfId="2557" builtinId="8" hidden="1"/>
    <cellStyle name="Collegamento ipertestuale" xfId="2559" builtinId="8" hidden="1"/>
    <cellStyle name="Collegamento ipertestuale" xfId="2561" builtinId="8" hidden="1"/>
    <cellStyle name="Collegamento ipertestuale" xfId="2563" builtinId="8" hidden="1"/>
    <cellStyle name="Collegamento ipertestuale" xfId="2565" builtinId="8" hidden="1"/>
    <cellStyle name="Collegamento ipertestuale" xfId="2567" builtinId="8" hidden="1"/>
    <cellStyle name="Collegamento ipertestuale" xfId="2569" builtinId="8" hidden="1"/>
    <cellStyle name="Collegamento ipertestuale" xfId="2571" builtinId="8" hidden="1"/>
    <cellStyle name="Collegamento ipertestuale" xfId="2573" builtinId="8" hidden="1"/>
    <cellStyle name="Collegamento ipertestuale" xfId="2575" builtinId="8" hidden="1"/>
    <cellStyle name="Collegamento ipertestuale" xfId="2577" builtinId="8" hidden="1"/>
    <cellStyle name="Collegamento ipertestuale" xfId="2579" builtinId="8" hidden="1"/>
    <cellStyle name="Collegamento ipertestuale" xfId="2581" builtinId="8" hidden="1"/>
    <cellStyle name="Collegamento ipertestuale" xfId="2583" builtinId="8" hidden="1"/>
    <cellStyle name="Collegamento ipertestuale" xfId="2585" builtinId="8" hidden="1"/>
    <cellStyle name="Collegamento ipertestuale" xfId="2587" builtinId="8" hidden="1"/>
    <cellStyle name="Collegamento ipertestuale" xfId="2589" builtinId="8" hidden="1"/>
    <cellStyle name="Collegamento ipertestuale" xfId="2591" builtinId="8" hidden="1"/>
    <cellStyle name="Collegamento ipertestuale" xfId="2593" builtinId="8" hidden="1"/>
    <cellStyle name="Collegamento ipertestuale" xfId="2595" builtinId="8" hidden="1"/>
    <cellStyle name="Collegamento ipertestuale" xfId="2597" builtinId="8" hidden="1"/>
    <cellStyle name="Collegamento ipertestuale" xfId="2599" builtinId="8" hidden="1"/>
    <cellStyle name="Collegamento ipertestuale" xfId="2601" builtinId="8" hidden="1"/>
    <cellStyle name="Collegamento ipertestuale" xfId="2603" builtinId="8" hidden="1"/>
    <cellStyle name="Collegamento ipertestuale" xfId="2605" builtinId="8" hidden="1"/>
    <cellStyle name="Collegamento ipertestuale" xfId="2607" builtinId="8" hidden="1"/>
    <cellStyle name="Collegamento ipertestuale" xfId="2609" builtinId="8" hidden="1"/>
    <cellStyle name="Collegamento ipertestuale" xfId="2611" builtinId="8" hidden="1"/>
    <cellStyle name="Collegamento ipertestuale" xfId="2613" builtinId="8" hidden="1"/>
    <cellStyle name="Collegamento ipertestuale" xfId="2615" builtinId="8" hidden="1"/>
    <cellStyle name="Collegamento ipertestuale" xfId="2617" builtinId="8" hidden="1"/>
    <cellStyle name="Collegamento ipertestuale" xfId="2619" builtinId="8" hidden="1"/>
    <cellStyle name="Collegamento ipertestuale" xfId="2621" builtinId="8" hidden="1"/>
    <cellStyle name="Collegamento ipertestuale" xfId="2623" builtinId="8" hidden="1"/>
    <cellStyle name="Collegamento ipertestuale" xfId="2625" builtinId="8" hidden="1"/>
    <cellStyle name="Collegamento ipertestuale" xfId="2627" builtinId="8" hidden="1"/>
    <cellStyle name="Collegamento ipertestuale" xfId="2629" builtinId="8" hidden="1"/>
    <cellStyle name="Collegamento ipertestuale" xfId="2631" builtinId="8" hidden="1"/>
    <cellStyle name="Collegamento ipertestuale" xfId="2633" builtinId="8" hidden="1"/>
    <cellStyle name="Collegamento ipertestuale" xfId="2635" builtinId="8" hidden="1"/>
    <cellStyle name="Collegamento ipertestuale" xfId="2637" builtinId="8" hidden="1"/>
    <cellStyle name="Collegamento ipertestuale" xfId="2639" builtinId="8" hidden="1"/>
    <cellStyle name="Collegamento ipertestuale" xfId="2641" builtinId="8" hidden="1"/>
    <cellStyle name="Collegamento ipertestuale" xfId="2643" builtinId="8" hidden="1"/>
    <cellStyle name="Collegamento ipertestuale" xfId="2645" builtinId="8" hidden="1"/>
    <cellStyle name="Collegamento ipertestuale" xfId="2647" builtinId="8" hidden="1"/>
    <cellStyle name="Collegamento ipertestuale" xfId="2649" builtinId="8" hidden="1"/>
    <cellStyle name="Collegamento ipertestuale" xfId="2651" builtinId="8" hidden="1"/>
    <cellStyle name="Collegamento ipertestuale" xfId="2653" builtinId="8" hidden="1"/>
    <cellStyle name="Collegamento ipertestuale" xfId="2655" builtinId="8" hidden="1"/>
    <cellStyle name="Collegamento ipertestuale" xfId="2657" builtinId="8" hidden="1"/>
    <cellStyle name="Collegamento ipertestuale" xfId="2659" builtinId="8" hidden="1"/>
    <cellStyle name="Collegamento ipertestuale" xfId="2661" builtinId="8" hidden="1"/>
    <cellStyle name="Collegamento ipertestuale" xfId="2663" builtinId="8" hidden="1"/>
    <cellStyle name="Collegamento ipertestuale" xfId="2665" builtinId="8" hidden="1"/>
    <cellStyle name="Collegamento ipertestuale" xfId="2667" builtinId="8" hidden="1"/>
    <cellStyle name="Collegamento ipertestuale" xfId="2669" builtinId="8" hidden="1"/>
    <cellStyle name="Collegamento ipertestuale" xfId="2671" builtinId="8" hidden="1"/>
    <cellStyle name="Collegamento ipertestuale" xfId="2673" builtinId="8" hidden="1"/>
    <cellStyle name="Collegamento ipertestuale" xfId="2675" builtinId="8" hidden="1"/>
    <cellStyle name="Collegamento ipertestuale" xfId="2677" builtinId="8" hidden="1"/>
    <cellStyle name="Collegamento ipertestuale" xfId="2679" builtinId="8" hidden="1"/>
    <cellStyle name="Collegamento ipertestuale" xfId="2681" builtinId="8" hidden="1"/>
    <cellStyle name="Collegamento ipertestuale" xfId="2683" builtinId="8" hidden="1"/>
    <cellStyle name="Collegamento ipertestuale" xfId="2685" builtinId="8" hidden="1"/>
    <cellStyle name="Collegamento ipertestuale" xfId="2687" builtinId="8" hidden="1"/>
    <cellStyle name="Collegamento ipertestuale" xfId="2689" builtinId="8" hidden="1"/>
    <cellStyle name="Collegamento ipertestuale" xfId="2691" builtinId="8" hidden="1"/>
    <cellStyle name="Collegamento ipertestuale" xfId="2693" builtinId="8" hidden="1"/>
    <cellStyle name="Collegamento ipertestuale" xfId="2695" builtinId="8" hidden="1"/>
    <cellStyle name="Collegamento ipertestuale" xfId="2697" builtinId="8" hidden="1"/>
    <cellStyle name="Collegamento ipertestuale" xfId="2699" builtinId="8" hidden="1"/>
    <cellStyle name="Collegamento ipertestuale" xfId="2701" builtinId="8" hidden="1"/>
    <cellStyle name="Collegamento ipertestuale" xfId="2703" builtinId="8" hidden="1"/>
    <cellStyle name="Collegamento ipertestuale" xfId="2705" builtinId="8" hidden="1"/>
    <cellStyle name="Collegamento ipertestuale" xfId="2707" builtinId="8" hidden="1"/>
    <cellStyle name="Collegamento ipertestuale" xfId="2709" builtinId="8" hidden="1"/>
    <cellStyle name="Collegamento ipertestuale" xfId="2711" builtinId="8" hidden="1"/>
    <cellStyle name="Collegamento ipertestuale" xfId="2713" builtinId="8" hidden="1"/>
    <cellStyle name="Collegamento ipertestuale" xfId="2715" builtinId="8" hidden="1"/>
    <cellStyle name="Collegamento ipertestuale" xfId="2717" builtinId="8" hidden="1"/>
    <cellStyle name="Collegamento ipertestuale" xfId="2719" builtinId="8" hidden="1"/>
    <cellStyle name="Collegamento ipertestuale" xfId="2721" builtinId="8" hidden="1"/>
    <cellStyle name="Collegamento ipertestuale" xfId="2723" builtinId="8" hidden="1"/>
    <cellStyle name="Collegamento ipertestuale" xfId="2725" builtinId="8" hidden="1"/>
    <cellStyle name="Collegamento ipertestuale" xfId="2727" builtinId="8" hidden="1"/>
    <cellStyle name="Collegamento ipertestuale" xfId="2729" builtinId="8" hidden="1"/>
    <cellStyle name="Collegamento ipertestuale" xfId="2731" builtinId="8" hidden="1"/>
    <cellStyle name="Collegamento ipertestuale" xfId="2733" builtinId="8" hidden="1"/>
    <cellStyle name="Collegamento ipertestuale" xfId="2735" builtinId="8" hidden="1"/>
    <cellStyle name="Collegamento ipertestuale" xfId="2737" builtinId="8" hidden="1"/>
    <cellStyle name="Collegamento ipertestuale" xfId="2739" builtinId="8" hidden="1"/>
    <cellStyle name="Collegamento ipertestuale" xfId="2741" builtinId="8" hidden="1"/>
    <cellStyle name="Collegamento ipertestuale" xfId="2743" builtinId="8" hidden="1"/>
    <cellStyle name="Collegamento ipertestuale" xfId="2745" builtinId="8" hidden="1"/>
    <cellStyle name="Collegamento ipertestuale" xfId="2747" builtinId="8" hidden="1"/>
    <cellStyle name="Collegamento ipertestuale" xfId="2749" builtinId="8" hidden="1"/>
    <cellStyle name="Collegamento ipertestuale" xfId="2751" builtinId="8" hidden="1"/>
    <cellStyle name="Collegamento ipertestuale" xfId="2753" builtinId="8" hidden="1"/>
    <cellStyle name="Collegamento ipertestuale" xfId="2755" builtinId="8" hidden="1"/>
    <cellStyle name="Collegamento ipertestuale" xfId="2757" builtinId="8" hidden="1"/>
    <cellStyle name="Collegamento ipertestuale" xfId="2759" builtinId="8" hidden="1"/>
    <cellStyle name="Collegamento ipertestuale" xfId="2761" builtinId="8" hidden="1"/>
    <cellStyle name="Collegamento ipertestuale" xfId="2763" builtinId="8" hidden="1"/>
    <cellStyle name="Collegamento ipertestuale" xfId="2765" builtinId="8" hidden="1"/>
    <cellStyle name="Collegamento ipertestuale" xfId="2767" builtinId="8" hidden="1"/>
    <cellStyle name="Collegamento ipertestuale" xfId="2769" builtinId="8" hidden="1"/>
    <cellStyle name="Collegamento ipertestuale" xfId="2771" builtinId="8" hidden="1"/>
    <cellStyle name="Collegamento ipertestuale" xfId="2773" builtinId="8" hidden="1"/>
    <cellStyle name="Collegamento ipertestuale" xfId="2775" builtinId="8" hidden="1"/>
    <cellStyle name="Collegamento ipertestuale" xfId="2777" builtinId="8" hidden="1"/>
    <cellStyle name="Collegamento ipertestuale" xfId="2779" builtinId="8" hidden="1"/>
    <cellStyle name="Collegamento ipertestuale" xfId="2781" builtinId="8" hidden="1"/>
    <cellStyle name="Collegamento ipertestuale" xfId="2783" builtinId="8" hidden="1"/>
    <cellStyle name="Collegamento ipertestuale" xfId="2785" builtinId="8" hidden="1"/>
    <cellStyle name="Collegamento ipertestuale" xfId="2787" builtinId="8" hidden="1"/>
    <cellStyle name="Collegamento ipertestuale" xfId="2789" builtinId="8" hidden="1"/>
    <cellStyle name="Collegamento ipertestuale" xfId="2791" builtinId="8" hidden="1"/>
    <cellStyle name="Collegamento ipertestuale" xfId="2793" builtinId="8" hidden="1"/>
    <cellStyle name="Collegamento ipertestuale" xfId="2795" builtinId="8" hidden="1"/>
    <cellStyle name="Collegamento ipertestuale" xfId="2797" builtinId="8" hidden="1"/>
    <cellStyle name="Collegamento ipertestuale" xfId="2799" builtinId="8" hidden="1"/>
    <cellStyle name="Collegamento ipertestuale" xfId="2801" builtinId="8" hidden="1"/>
    <cellStyle name="Collegamento ipertestuale" xfId="2803" builtinId="8" hidden="1"/>
    <cellStyle name="Collegamento ipertestuale" xfId="2805" builtinId="8" hidden="1"/>
    <cellStyle name="Collegamento ipertestuale" xfId="2807" builtinId="8" hidden="1"/>
    <cellStyle name="Collegamento ipertestuale" xfId="2809" builtinId="8" hidden="1"/>
    <cellStyle name="Collegamento ipertestuale" xfId="2811" builtinId="8" hidden="1"/>
    <cellStyle name="Collegamento ipertestuale" xfId="2813" builtinId="8" hidden="1"/>
    <cellStyle name="Collegamento ipertestuale" xfId="2815" builtinId="8" hidden="1"/>
    <cellStyle name="Collegamento ipertestuale" xfId="2817" builtinId="8" hidden="1"/>
    <cellStyle name="Collegamento ipertestuale" xfId="2819" builtinId="8" hidden="1"/>
    <cellStyle name="Collegamento ipertestuale" xfId="2821" builtinId="8" hidden="1"/>
    <cellStyle name="Collegamento ipertestuale" xfId="2823" builtinId="8" hidden="1"/>
    <cellStyle name="Collegamento ipertestuale" xfId="2825" builtinId="8" hidden="1"/>
    <cellStyle name="Collegamento ipertestuale" xfId="2827" builtinId="8" hidden="1"/>
    <cellStyle name="Collegamento ipertestuale" xfId="2829" builtinId="8" hidden="1"/>
    <cellStyle name="Collegamento ipertestuale" xfId="2831" builtinId="8" hidden="1"/>
    <cellStyle name="Collegamento ipertestuale" xfId="2833" builtinId="8" hidden="1"/>
    <cellStyle name="Collegamento ipertestuale" xfId="2835" builtinId="8" hidden="1"/>
    <cellStyle name="Collegamento ipertestuale" xfId="2837" builtinId="8" hidden="1"/>
    <cellStyle name="Collegamento ipertestuale" xfId="2839" builtinId="8" hidden="1"/>
    <cellStyle name="Collegamento ipertestuale" xfId="2841" builtinId="8" hidden="1"/>
    <cellStyle name="Collegamento ipertestuale" xfId="2843" builtinId="8" hidden="1"/>
    <cellStyle name="Collegamento ipertestuale" xfId="2845" builtinId="8" hidden="1"/>
    <cellStyle name="Collegamento ipertestuale" xfId="2847" builtinId="8" hidden="1"/>
    <cellStyle name="Collegamento ipertestuale" xfId="2849" builtinId="8" hidden="1"/>
    <cellStyle name="Collegamento ipertestuale" xfId="2851" builtinId="8" hidden="1"/>
    <cellStyle name="Collegamento ipertestuale" xfId="2853" builtinId="8" hidden="1"/>
    <cellStyle name="Collegamento ipertestuale" xfId="2855" builtinId="8" hidden="1"/>
    <cellStyle name="Collegamento ipertestuale" xfId="2857" builtinId="8" hidden="1"/>
    <cellStyle name="Collegamento ipertestuale" xfId="2859" builtinId="8" hidden="1"/>
    <cellStyle name="Collegamento ipertestuale" xfId="2861" builtinId="8" hidden="1"/>
    <cellStyle name="Collegamento ipertestuale" xfId="2863" builtinId="8" hidden="1"/>
    <cellStyle name="Collegamento ipertestuale" xfId="2865" builtinId="8" hidden="1"/>
    <cellStyle name="Collegamento ipertestuale" xfId="2867" builtinId="8" hidden="1"/>
    <cellStyle name="Collegamento ipertestuale" xfId="2869" builtinId="8" hidden="1"/>
    <cellStyle name="Collegamento ipertestuale" xfId="2871" builtinId="8" hidden="1"/>
    <cellStyle name="Collegamento ipertestuale" xfId="2873" builtinId="8" hidden="1"/>
    <cellStyle name="Collegamento ipertestuale" xfId="2875" builtinId="8" hidden="1"/>
    <cellStyle name="Collegamento ipertestuale" xfId="2877" builtinId="8" hidden="1"/>
    <cellStyle name="Collegamento ipertestuale" xfId="2879" builtinId="8" hidden="1"/>
    <cellStyle name="Collegamento ipertestuale" xfId="2881" builtinId="8" hidden="1"/>
    <cellStyle name="Collegamento ipertestuale" xfId="2883" builtinId="8" hidden="1"/>
    <cellStyle name="Collegamento ipertestuale" xfId="2885" builtinId="8" hidden="1"/>
    <cellStyle name="Collegamento ipertestuale" xfId="2887" builtinId="8" hidden="1"/>
    <cellStyle name="Collegamento ipertestuale" xfId="2889" builtinId="8" hidden="1"/>
    <cellStyle name="Collegamento ipertestuale" xfId="2891" builtinId="8" hidden="1"/>
    <cellStyle name="Collegamento ipertestuale" xfId="2893" builtinId="8" hidden="1"/>
    <cellStyle name="Collegamento ipertestuale" xfId="2895" builtinId="8" hidden="1"/>
    <cellStyle name="Collegamento ipertestuale" xfId="2897" builtinId="8" hidden="1"/>
    <cellStyle name="Collegamento ipertestuale" xfId="2899" builtinId="8" hidden="1"/>
    <cellStyle name="Collegamento ipertestuale" xfId="2901" builtinId="8" hidden="1"/>
    <cellStyle name="Collegamento ipertestuale" xfId="2903" builtinId="8" hidden="1"/>
    <cellStyle name="Collegamento ipertestuale" xfId="2905" builtinId="8" hidden="1"/>
    <cellStyle name="Collegamento ipertestuale" xfId="2907" builtinId="8" hidden="1"/>
    <cellStyle name="Collegamento ipertestuale" xfId="2909" builtinId="8" hidden="1"/>
    <cellStyle name="Collegamento ipertestuale" xfId="2911" builtinId="8" hidden="1"/>
    <cellStyle name="Collegamento ipertestuale" xfId="2913" builtinId="8" hidden="1"/>
    <cellStyle name="Collegamento ipertestuale" xfId="2915" builtinId="8" hidden="1"/>
    <cellStyle name="Collegamento ipertestuale" xfId="2917" builtinId="8" hidden="1"/>
    <cellStyle name="Collegamento ipertestuale" xfId="2919" builtinId="8" hidden="1"/>
    <cellStyle name="Collegamento ipertestuale" xfId="2921" builtinId="8" hidden="1"/>
    <cellStyle name="Collegamento ipertestuale" xfId="2923" builtinId="8" hidden="1"/>
    <cellStyle name="Collegamento ipertestuale" xfId="2925" builtinId="8" hidden="1"/>
    <cellStyle name="Collegamento ipertestuale" xfId="2927" builtinId="8" hidden="1"/>
    <cellStyle name="Collegamento ipertestuale" xfId="2929" builtinId="8" hidden="1"/>
    <cellStyle name="Collegamento ipertestuale" xfId="2931" builtinId="8" hidden="1"/>
    <cellStyle name="Collegamento ipertestuale" xfId="2933" builtinId="8" hidden="1"/>
    <cellStyle name="Collegamento ipertestuale" xfId="2935" builtinId="8" hidden="1"/>
    <cellStyle name="Collegamento ipertestuale" xfId="2937" builtinId="8" hidden="1"/>
    <cellStyle name="Collegamento ipertestuale" xfId="2939" builtinId="8" hidden="1"/>
    <cellStyle name="Collegamento ipertestuale" xfId="2941" builtinId="8" hidden="1"/>
    <cellStyle name="Collegamento ipertestuale" xfId="2943" builtinId="8" hidden="1"/>
    <cellStyle name="Collegamento ipertestuale" xfId="2945" builtinId="8" hidden="1"/>
    <cellStyle name="Collegamento ipertestuale" xfId="2947" builtinId="8" hidden="1"/>
    <cellStyle name="Collegamento ipertestuale" xfId="2949" builtinId="8" hidden="1"/>
    <cellStyle name="Collegamento ipertestuale" xfId="2951" builtinId="8" hidden="1"/>
    <cellStyle name="Collegamento ipertestuale" xfId="2953" builtinId="8" hidden="1"/>
    <cellStyle name="Collegamento ipertestuale" xfId="2955" builtinId="8" hidden="1"/>
    <cellStyle name="Collegamento ipertestuale" xfId="2957" builtinId="8" hidden="1"/>
    <cellStyle name="Collegamento ipertestuale" xfId="2959" builtinId="8" hidden="1"/>
    <cellStyle name="Collegamento ipertestuale" xfId="2961" builtinId="8" hidden="1"/>
    <cellStyle name="Collegamento ipertestuale" xfId="2963" builtinId="8" hidden="1"/>
    <cellStyle name="Collegamento ipertestuale" xfId="2965" builtinId="8" hidden="1"/>
    <cellStyle name="Collegamento ipertestuale" xfId="2967" builtinId="8" hidden="1"/>
    <cellStyle name="Collegamento ipertestuale" xfId="2969" builtinId="8" hidden="1"/>
    <cellStyle name="Collegamento ipertestuale" xfId="2971" builtinId="8" hidden="1"/>
    <cellStyle name="Collegamento ipertestuale" xfId="2973" builtinId="8" hidden="1"/>
    <cellStyle name="Collegamento ipertestuale" xfId="2975" builtinId="8" hidden="1"/>
    <cellStyle name="Collegamento ipertestuale" xfId="2977" builtinId="8" hidden="1"/>
    <cellStyle name="Collegamento ipertestuale" xfId="2979" builtinId="8" hidden="1"/>
    <cellStyle name="Collegamento ipertestuale" xfId="2981" builtinId="8" hidden="1"/>
    <cellStyle name="Collegamento ipertestuale" xfId="2983" builtinId="8" hidden="1"/>
    <cellStyle name="Collegamento ipertestuale" xfId="2985" builtinId="8" hidden="1"/>
    <cellStyle name="Collegamento ipertestuale" xfId="2987" builtinId="8" hidden="1"/>
    <cellStyle name="Collegamento ipertestuale" xfId="2989" builtinId="8" hidden="1"/>
    <cellStyle name="Collegamento ipertestuale" xfId="2991" builtinId="8" hidden="1"/>
    <cellStyle name="Collegamento ipertestuale" xfId="2993" builtinId="8" hidden="1"/>
    <cellStyle name="Collegamento ipertestuale" xfId="2995" builtinId="8" hidden="1"/>
    <cellStyle name="Collegamento ipertestuale" xfId="2997" builtinId="8" hidden="1"/>
    <cellStyle name="Collegamento ipertestuale" xfId="2999" builtinId="8" hidden="1"/>
    <cellStyle name="Collegamento ipertestuale" xfId="3001" builtinId="8" hidden="1"/>
    <cellStyle name="Collegamento ipertestuale" xfId="3003" builtinId="8" hidden="1"/>
    <cellStyle name="Collegamento ipertestuale" xfId="3005" builtinId="8" hidden="1"/>
    <cellStyle name="Collegamento ipertestuale" xfId="3007" builtinId="8" hidden="1"/>
    <cellStyle name="Collegamento ipertestuale" xfId="3009" builtinId="8" hidden="1"/>
    <cellStyle name="Collegamento ipertestuale" xfId="3011" builtinId="8" hidden="1"/>
    <cellStyle name="Collegamento ipertestuale" xfId="3013" builtinId="8" hidden="1"/>
    <cellStyle name="Collegamento ipertestuale" xfId="3015" builtinId="8" hidden="1"/>
    <cellStyle name="Collegamento ipertestuale" xfId="3017" builtinId="8" hidden="1"/>
    <cellStyle name="Collegamento ipertestuale" xfId="3019" builtinId="8" hidden="1"/>
    <cellStyle name="Collegamento ipertestuale" xfId="3021" builtinId="8" hidden="1"/>
    <cellStyle name="Collegamento ipertestuale" xfId="3023" builtinId="8" hidden="1"/>
    <cellStyle name="Collegamento ipertestuale" xfId="3025" builtinId="8" hidden="1"/>
    <cellStyle name="Collegamento ipertestuale" xfId="3027" builtinId="8" hidden="1"/>
    <cellStyle name="Collegamento ipertestuale" xfId="3029" builtinId="8" hidden="1"/>
    <cellStyle name="Collegamento ipertestuale" xfId="3031" builtinId="8" hidden="1"/>
    <cellStyle name="Collegamento ipertestuale" xfId="3033" builtinId="8" hidden="1"/>
    <cellStyle name="Collegamento ipertestuale" xfId="3035" builtinId="8" hidden="1"/>
    <cellStyle name="Collegamento ipertestuale" xfId="3037" builtinId="8" hidden="1"/>
    <cellStyle name="Collegamento ipertestuale" xfId="3039" builtinId="8" hidden="1"/>
    <cellStyle name="Collegamento ipertestuale" xfId="3041" builtinId="8" hidden="1"/>
    <cellStyle name="Collegamento ipertestuale" xfId="3043" builtinId="8" hidden="1"/>
    <cellStyle name="Collegamento ipertestuale" xfId="3045" builtinId="8" hidden="1"/>
    <cellStyle name="Collegamento ipertestuale" xfId="3047" builtinId="8" hidden="1"/>
    <cellStyle name="Collegamento ipertestuale" xfId="3049" builtinId="8" hidden="1"/>
    <cellStyle name="Collegamento ipertestuale" xfId="3051" builtinId="8" hidden="1"/>
    <cellStyle name="Collegamento ipertestuale" xfId="3053" builtinId="8" hidden="1"/>
    <cellStyle name="Collegamento ipertestuale" xfId="3055" builtinId="8" hidden="1"/>
    <cellStyle name="Collegamento ipertestuale" xfId="3057" builtinId="8" hidden="1"/>
    <cellStyle name="Collegamento ipertestuale" xfId="3059" builtinId="8" hidden="1"/>
    <cellStyle name="Collegamento ipertestuale" xfId="3061" builtinId="8" hidden="1"/>
    <cellStyle name="Collegamento ipertestuale" xfId="3063" builtinId="8" hidden="1"/>
    <cellStyle name="Collegamento ipertestuale" xfId="3065" builtinId="8" hidden="1"/>
    <cellStyle name="Collegamento ipertestuale" xfId="3067" builtinId="8" hidden="1"/>
    <cellStyle name="Collegamento ipertestuale" xfId="3069" builtinId="8" hidden="1"/>
    <cellStyle name="Collegamento ipertestuale" xfId="3071" builtinId="8" hidden="1"/>
    <cellStyle name="Collegamento ipertestuale" xfId="3073" builtinId="8" hidden="1"/>
    <cellStyle name="Collegamento ipertestuale" xfId="3075" builtinId="8" hidden="1"/>
    <cellStyle name="Collegamento ipertestuale" xfId="3077" builtinId="8" hidden="1"/>
    <cellStyle name="Collegamento ipertestuale" xfId="3079" builtinId="8" hidden="1"/>
    <cellStyle name="Collegamento ipertestuale" xfId="3081" builtinId="8" hidden="1"/>
    <cellStyle name="Collegamento ipertestuale" xfId="3083" builtinId="8" hidden="1"/>
    <cellStyle name="Collegamento ipertestuale" xfId="3085" builtinId="8" hidden="1"/>
    <cellStyle name="Collegamento ipertestuale" xfId="3087" builtinId="8" hidden="1"/>
    <cellStyle name="Collegamento ipertestuale" xfId="3089" builtinId="8" hidden="1"/>
    <cellStyle name="Collegamento ipertestuale" xfId="3091" builtinId="8" hidden="1"/>
    <cellStyle name="Collegamento ipertestuale" xfId="3093" builtinId="8" hidden="1"/>
    <cellStyle name="Collegamento ipertestuale" xfId="3095" builtinId="8" hidden="1"/>
    <cellStyle name="Collegamento ipertestuale" xfId="3097" builtinId="8" hidden="1"/>
    <cellStyle name="Collegamento ipertestuale" xfId="3099" builtinId="8" hidden="1"/>
    <cellStyle name="Collegamento ipertestuale" xfId="3101" builtinId="8" hidden="1"/>
    <cellStyle name="Collegamento ipertestuale" xfId="3103" builtinId="8" hidden="1"/>
    <cellStyle name="Collegamento ipertestuale" xfId="3105" builtinId="8" hidden="1"/>
    <cellStyle name="Collegamento ipertestuale" xfId="3107" builtinId="8" hidden="1"/>
    <cellStyle name="Collegamento ipertestuale" xfId="3109" builtinId="8" hidden="1"/>
    <cellStyle name="Collegamento ipertestuale" xfId="3111" builtinId="8" hidden="1"/>
    <cellStyle name="Collegamento ipertestuale" xfId="3113" builtinId="8" hidden="1"/>
    <cellStyle name="Collegamento ipertestuale" xfId="3115" builtinId="8" hidden="1"/>
    <cellStyle name="Collegamento ipertestuale" xfId="3117" builtinId="8" hidden="1"/>
    <cellStyle name="Collegamento ipertestuale" xfId="3119" builtinId="8" hidden="1"/>
    <cellStyle name="Collegamento ipertestuale" xfId="3121" builtinId="8" hidden="1"/>
    <cellStyle name="Collegamento ipertestuale" xfId="3123" builtinId="8" hidden="1"/>
    <cellStyle name="Collegamento ipertestuale" xfId="3125" builtinId="8" hidden="1"/>
    <cellStyle name="Collegamento ipertestuale" xfId="3127" builtinId="8" hidden="1"/>
    <cellStyle name="Collegamento ipertestuale" xfId="3129" builtinId="8" hidden="1"/>
    <cellStyle name="Collegamento ipertestuale" xfId="3131" builtinId="8" hidden="1"/>
    <cellStyle name="Collegamento ipertestuale" xfId="3133" builtinId="8" hidden="1"/>
    <cellStyle name="Collegamento ipertestuale" xfId="3135" builtinId="8" hidden="1"/>
    <cellStyle name="Collegamento ipertestuale" xfId="3137" builtinId="8" hidden="1"/>
    <cellStyle name="Collegamento ipertestuale" xfId="3139" builtinId="8" hidden="1"/>
    <cellStyle name="Collegamento ipertestuale" xfId="3141" builtinId="8" hidden="1"/>
    <cellStyle name="Collegamento ipertestuale" xfId="3143" builtinId="8" hidden="1"/>
    <cellStyle name="Collegamento ipertestuale" xfId="3145" builtinId="8" hidden="1"/>
    <cellStyle name="Collegamento ipertestuale" xfId="3147" builtinId="8" hidden="1"/>
    <cellStyle name="Collegamento ipertestuale" xfId="3149" builtinId="8" hidden="1"/>
    <cellStyle name="Collegamento ipertestuale" xfId="3151" builtinId="8" hidden="1"/>
    <cellStyle name="Collegamento ipertestuale" xfId="3153" builtinId="8" hidden="1"/>
    <cellStyle name="Collegamento ipertestuale" xfId="3155" builtinId="8" hidden="1"/>
    <cellStyle name="Collegamento ipertestuale" xfId="3157" builtinId="8" hidden="1"/>
    <cellStyle name="Collegamento ipertestuale" xfId="3159" builtinId="8" hidden="1"/>
    <cellStyle name="Collegamento ipertestuale" xfId="3161" builtinId="8" hidden="1"/>
    <cellStyle name="Collegamento ipertestuale" xfId="3163" builtinId="8" hidden="1"/>
    <cellStyle name="Collegamento ipertestuale" xfId="3165" builtinId="8" hidden="1"/>
    <cellStyle name="Collegamento ipertestuale" xfId="3167" builtinId="8" hidden="1"/>
    <cellStyle name="Collegamento ipertestuale" xfId="3169" builtinId="8" hidden="1"/>
    <cellStyle name="Collegamento ipertestuale" xfId="3171" builtinId="8" hidden="1"/>
    <cellStyle name="Collegamento ipertestuale" xfId="3173" builtinId="8" hidden="1"/>
    <cellStyle name="Collegamento ipertestuale" xfId="3175" builtinId="8" hidden="1"/>
    <cellStyle name="Collegamento ipertestuale" xfId="3177" builtinId="8" hidden="1"/>
    <cellStyle name="Collegamento ipertestuale" xfId="3179" builtinId="8" hidden="1"/>
    <cellStyle name="Collegamento ipertestuale" xfId="3181" builtinId="8" hidden="1"/>
    <cellStyle name="Collegamento ipertestuale" xfId="3183" builtinId="8" hidden="1"/>
    <cellStyle name="Collegamento ipertestuale" xfId="3185" builtinId="8" hidden="1"/>
    <cellStyle name="Collegamento ipertestuale" xfId="3187" builtinId="8" hidden="1"/>
    <cellStyle name="Collegamento ipertestuale" xfId="3189" builtinId="8" hidden="1"/>
    <cellStyle name="Collegamento ipertestuale" xfId="3191" builtinId="8" hidden="1"/>
    <cellStyle name="Collegamento ipertestuale" xfId="3193" builtinId="8" hidden="1"/>
    <cellStyle name="Collegamento ipertestuale" xfId="3195" builtinId="8" hidden="1"/>
    <cellStyle name="Collegamento ipertestuale" xfId="3197" builtinId="8" hidden="1"/>
    <cellStyle name="Collegamento ipertestuale" xfId="3199" builtinId="8" hidden="1"/>
    <cellStyle name="Collegamento ipertestuale" xfId="3201" builtinId="8" hidden="1"/>
    <cellStyle name="Collegamento ipertestuale" xfId="3203" builtinId="8" hidden="1"/>
    <cellStyle name="Collegamento ipertestuale" xfId="3205" builtinId="8" hidden="1"/>
    <cellStyle name="Collegamento ipertestuale" xfId="3207" builtinId="8" hidden="1"/>
    <cellStyle name="Collegamento ipertestuale" xfId="3209" builtinId="8" hidden="1"/>
    <cellStyle name="Collegamento ipertestuale" xfId="3211" builtinId="8" hidden="1"/>
    <cellStyle name="Collegamento ipertestuale" xfId="3213" builtinId="8" hidden="1"/>
    <cellStyle name="Collegamento ipertestuale" xfId="3215" builtinId="8" hidden="1"/>
    <cellStyle name="Collegamento ipertestuale" xfId="3217" builtinId="8" hidden="1"/>
    <cellStyle name="Collegamento ipertestuale" xfId="3219" builtinId="8" hidden="1"/>
    <cellStyle name="Collegamento ipertestuale" xfId="3221" builtinId="8" hidden="1"/>
    <cellStyle name="Collegamento ipertestuale" xfId="3223" builtinId="8" hidden="1"/>
    <cellStyle name="Collegamento ipertestuale" xfId="3225" builtinId="8" hidden="1"/>
    <cellStyle name="Collegamento ipertestuale" xfId="3227" builtinId="8" hidden="1"/>
    <cellStyle name="Collegamento ipertestuale" xfId="3229" builtinId="8" hidden="1"/>
    <cellStyle name="Collegamento ipertestuale" xfId="3231" builtinId="8" hidden="1"/>
    <cellStyle name="Collegamento ipertestuale" xfId="3233" builtinId="8" hidden="1"/>
    <cellStyle name="Collegamento ipertestuale" xfId="3235" builtinId="8" hidden="1"/>
    <cellStyle name="Collegamento ipertestuale" xfId="3237" builtinId="8" hidden="1"/>
    <cellStyle name="Collegamento ipertestuale" xfId="3239" builtinId="8" hidden="1"/>
    <cellStyle name="Collegamento ipertestuale" xfId="3241" builtinId="8" hidden="1"/>
    <cellStyle name="Collegamento ipertestuale" xfId="3243" builtinId="8" hidden="1"/>
    <cellStyle name="Collegamento ipertestuale" xfId="3245" builtinId="8" hidden="1"/>
    <cellStyle name="Collegamento ipertestuale" xfId="3247" builtinId="8" hidden="1"/>
    <cellStyle name="Collegamento ipertestuale" xfId="3249" builtinId="8" hidden="1"/>
    <cellStyle name="Collegamento ipertestuale" xfId="3251" builtinId="8" hidden="1"/>
    <cellStyle name="Collegamento ipertestuale" xfId="3253" builtinId="8" hidden="1"/>
    <cellStyle name="Collegamento ipertestuale" xfId="3255" builtinId="8" hidden="1"/>
    <cellStyle name="Collegamento ipertestuale" xfId="3257" builtinId="8" hidden="1"/>
    <cellStyle name="Collegamento ipertestuale" xfId="3259" builtinId="8" hidden="1"/>
    <cellStyle name="Collegamento ipertestuale" xfId="3261" builtinId="8" hidden="1"/>
    <cellStyle name="Collegamento ipertestuale" xfId="3263" builtinId="8" hidden="1"/>
    <cellStyle name="Collegamento ipertestuale" xfId="3265" builtinId="8" hidden="1"/>
    <cellStyle name="Collegamento ipertestuale" xfId="3267" builtinId="8" hidden="1"/>
    <cellStyle name="Collegamento ipertestuale" xfId="3269" builtinId="8" hidden="1"/>
    <cellStyle name="Collegamento ipertestuale" xfId="3271" builtinId="8" hidden="1"/>
    <cellStyle name="Collegamento ipertestuale" xfId="3273" builtinId="8" hidden="1"/>
    <cellStyle name="Collegamento ipertestuale" xfId="3275" builtinId="8" hidden="1"/>
    <cellStyle name="Collegamento ipertestuale" xfId="3277" builtinId="8" hidden="1"/>
    <cellStyle name="Collegamento ipertestuale" xfId="3279" builtinId="8" hidden="1"/>
    <cellStyle name="Collegamento ipertestuale" xfId="3281" builtinId="8" hidden="1"/>
    <cellStyle name="Collegamento ipertestuale" xfId="3283" builtinId="8" hidden="1"/>
    <cellStyle name="Collegamento ipertestuale" xfId="3285" builtinId="8" hidden="1"/>
    <cellStyle name="Collegamento ipertestuale" xfId="3287" builtinId="8" hidden="1"/>
    <cellStyle name="Collegamento ipertestuale" xfId="3289" builtinId="8" hidden="1"/>
    <cellStyle name="Collegamento ipertestuale" xfId="3291" builtinId="8" hidden="1"/>
    <cellStyle name="Collegamento ipertestuale" xfId="3293" builtinId="8" hidden="1"/>
    <cellStyle name="Collegamento ipertestuale" xfId="3295" builtinId="8" hidden="1"/>
    <cellStyle name="Collegamento ipertestuale" xfId="3297" builtinId="8" hidden="1"/>
    <cellStyle name="Collegamento ipertestuale" xfId="3299" builtinId="8" hidden="1"/>
    <cellStyle name="Collegamento ipertestuale" xfId="3301" builtinId="8" hidden="1"/>
    <cellStyle name="Collegamento ipertestuale" xfId="3303" builtinId="8" hidden="1"/>
    <cellStyle name="Collegamento ipertestuale" xfId="3305" builtinId="8" hidden="1"/>
    <cellStyle name="Collegamento ipertestuale" xfId="3307" builtinId="8" hidden="1"/>
    <cellStyle name="Collegamento ipertestuale" xfId="3309" builtinId="8" hidden="1"/>
    <cellStyle name="Collegamento ipertestuale" xfId="3311" builtinId="8" hidden="1"/>
    <cellStyle name="Collegamento ipertestuale" xfId="3313" builtinId="8" hidden="1"/>
    <cellStyle name="Collegamento ipertestuale" xfId="3315" builtinId="8" hidden="1"/>
    <cellStyle name="Collegamento ipertestuale" xfId="3317" builtinId="8" hidden="1"/>
    <cellStyle name="Collegamento ipertestuale" xfId="3319" builtinId="8" hidden="1"/>
    <cellStyle name="Collegamento ipertestuale" xfId="3321" builtinId="8" hidden="1"/>
    <cellStyle name="Collegamento ipertestuale" xfId="3323" builtinId="8" hidden="1"/>
    <cellStyle name="Collegamento ipertestuale" xfId="3325" builtinId="8" hidden="1"/>
    <cellStyle name="Collegamento ipertestuale" xfId="3327" builtinId="8" hidden="1"/>
    <cellStyle name="Collegamento ipertestuale" xfId="3329" builtinId="8" hidden="1"/>
    <cellStyle name="Collegamento ipertestuale" xfId="3331" builtinId="8" hidden="1"/>
    <cellStyle name="Collegamento ipertestuale" xfId="3333" builtinId="8" hidden="1"/>
    <cellStyle name="Collegamento ipertestuale" xfId="3335" builtinId="8" hidden="1"/>
    <cellStyle name="Collegamento ipertestuale" xfId="3337" builtinId="8" hidden="1"/>
    <cellStyle name="Collegamento ipertestuale" xfId="3339" builtinId="8" hidden="1"/>
    <cellStyle name="Collegamento ipertestuale" xfId="3341" builtinId="8" hidden="1"/>
    <cellStyle name="Collegamento ipertestuale" xfId="3343" builtinId="8" hidden="1"/>
    <cellStyle name="Collegamento ipertestuale" xfId="3345" builtinId="8" hidden="1"/>
    <cellStyle name="Collegamento ipertestuale" xfId="3347" builtinId="8" hidden="1"/>
    <cellStyle name="Collegamento ipertestuale" xfId="3349" builtinId="8" hidden="1"/>
    <cellStyle name="Collegamento ipertestuale" xfId="3351" builtinId="8" hidden="1"/>
    <cellStyle name="Collegamento ipertestuale" xfId="3353" builtinId="8" hidden="1"/>
    <cellStyle name="Collegamento ipertestuale" xfId="3355" builtinId="8" hidden="1"/>
    <cellStyle name="Collegamento ipertestuale" xfId="3357" builtinId="8" hidden="1"/>
    <cellStyle name="Collegamento ipertestuale" xfId="3359" builtinId="8" hidden="1"/>
    <cellStyle name="Collegamento ipertestuale" xfId="3361" builtinId="8" hidden="1"/>
    <cellStyle name="Collegamento ipertestuale" xfId="3363" builtinId="8" hidden="1"/>
    <cellStyle name="Collegamento ipertestuale" xfId="3365" builtinId="8" hidden="1"/>
    <cellStyle name="Collegamento ipertestuale" xfId="3367" builtinId="8" hidden="1"/>
    <cellStyle name="Collegamento ipertestuale" xfId="3369" builtinId="8" hidden="1"/>
    <cellStyle name="Collegamento ipertestuale" xfId="3371" builtinId="8" hidden="1"/>
    <cellStyle name="Collegamento ipertestuale" xfId="3373" builtinId="8" hidden="1"/>
    <cellStyle name="Collegamento ipertestuale" xfId="3375" builtinId="8" hidden="1"/>
    <cellStyle name="Collegamento ipertestuale" xfId="3377" builtinId="8" hidden="1"/>
    <cellStyle name="Collegamento ipertestuale" xfId="3379" builtinId="8" hidden="1"/>
    <cellStyle name="Collegamento ipertestuale" xfId="3381" builtinId="8" hidden="1"/>
    <cellStyle name="Collegamento ipertestuale" xfId="3383" builtinId="8" hidden="1"/>
    <cellStyle name="Collegamento ipertestuale" xfId="3385" builtinId="8" hidden="1"/>
    <cellStyle name="Collegamento ipertestuale" xfId="3387" builtinId="8" hidden="1"/>
    <cellStyle name="Collegamento ipertestuale" xfId="3389" builtinId="8" hidden="1"/>
    <cellStyle name="Collegamento ipertestuale" xfId="3391" builtinId="8" hidden="1"/>
    <cellStyle name="Collegamento ipertestuale" xfId="3393" builtinId="8" hidden="1"/>
    <cellStyle name="Collegamento ipertestuale" xfId="3395" builtinId="8" hidden="1"/>
    <cellStyle name="Collegamento ipertestuale" xfId="3397" builtinId="8" hidden="1"/>
    <cellStyle name="Collegamento ipertestuale" xfId="3399" builtinId="8" hidden="1"/>
    <cellStyle name="Collegamento ipertestuale" xfId="3401" builtinId="8" hidden="1"/>
    <cellStyle name="Collegamento ipertestuale" xfId="3403" builtinId="8" hidden="1"/>
    <cellStyle name="Collegamento ipertestuale" xfId="3405" builtinId="8" hidden="1"/>
    <cellStyle name="Collegamento ipertestuale" xfId="3407" builtinId="8" hidden="1"/>
    <cellStyle name="Collegamento ipertestuale" xfId="3409" builtinId="8" hidden="1"/>
    <cellStyle name="Collegamento ipertestuale" xfId="3411" builtinId="8" hidden="1"/>
    <cellStyle name="Collegamento ipertestuale" xfId="3413" builtinId="8" hidden="1"/>
    <cellStyle name="Collegamento ipertestuale" xfId="3415" builtinId="8" hidden="1"/>
    <cellStyle name="Collegamento ipertestuale" xfId="3417" builtinId="8" hidden="1"/>
    <cellStyle name="Collegamento ipertestuale" xfId="3419" builtinId="8" hidden="1"/>
    <cellStyle name="Collegamento ipertestuale" xfId="3421" builtinId="8" hidden="1"/>
    <cellStyle name="Collegamento ipertestuale" xfId="3423" builtinId="8" hidden="1"/>
    <cellStyle name="Collegamento ipertestuale" xfId="3425" builtinId="8" hidden="1"/>
    <cellStyle name="Collegamento ipertestuale" xfId="3427" builtinId="8" hidden="1"/>
    <cellStyle name="Collegamento ipertestuale" xfId="3429" builtinId="8" hidden="1"/>
    <cellStyle name="Collegamento ipertestuale" xfId="3431" builtinId="8" hidden="1"/>
    <cellStyle name="Collegamento ipertestuale" xfId="3433" builtinId="8" hidden="1"/>
    <cellStyle name="Collegamento ipertestuale" xfId="3435" builtinId="8" hidden="1"/>
    <cellStyle name="Collegamento ipertestuale" xfId="3437" builtinId="8" hidden="1"/>
    <cellStyle name="Collegamento ipertestuale" xfId="3439" builtinId="8" hidden="1"/>
    <cellStyle name="Collegamento ipertestuale" xfId="3441" builtinId="8" hidden="1"/>
    <cellStyle name="Collegamento ipertestuale" xfId="3443" builtinId="8" hidden="1"/>
    <cellStyle name="Collegamento ipertestuale" xfId="3445" builtinId="8" hidden="1"/>
    <cellStyle name="Collegamento ipertestuale" xfId="3447" builtinId="8" hidden="1"/>
    <cellStyle name="Collegamento ipertestuale" xfId="3449" builtinId="8" hidden="1"/>
    <cellStyle name="Collegamento ipertestuale" xfId="3451" builtinId="8" hidden="1"/>
    <cellStyle name="Collegamento ipertestuale" xfId="3453" builtinId="8" hidden="1"/>
    <cellStyle name="Collegamento ipertestuale" xfId="3455" builtinId="8" hidden="1"/>
    <cellStyle name="Collegamento ipertestuale" xfId="3457" builtinId="8" hidden="1"/>
    <cellStyle name="Collegamento ipertestuale" xfId="3459" builtinId="8" hidden="1"/>
    <cellStyle name="Collegamento ipertestuale" xfId="3461" builtinId="8" hidden="1"/>
    <cellStyle name="Collegamento ipertestuale" xfId="3463" builtinId="8" hidden="1"/>
    <cellStyle name="Collegamento ipertestuale" xfId="3465" builtinId="8" hidden="1"/>
    <cellStyle name="Collegamento ipertestuale" xfId="3467" builtinId="8" hidden="1"/>
    <cellStyle name="Collegamento ipertestuale" xfId="3469" builtinId="8" hidden="1"/>
    <cellStyle name="Collegamento ipertestuale" xfId="3471" builtinId="8" hidden="1"/>
    <cellStyle name="Collegamento ipertestuale" xfId="3473" builtinId="8" hidden="1"/>
    <cellStyle name="Collegamento ipertestuale" xfId="3475" builtinId="8" hidden="1"/>
    <cellStyle name="Collegamento ipertestuale" xfId="3477" builtinId="8" hidden="1"/>
    <cellStyle name="Collegamento ipertestuale" xfId="3479" builtinId="8" hidden="1"/>
    <cellStyle name="Collegamento ipertestuale" xfId="3481" builtinId="8" hidden="1"/>
    <cellStyle name="Collegamento ipertestuale" xfId="3483" builtinId="8" hidden="1"/>
    <cellStyle name="Collegamento ipertestuale" xfId="3485" builtinId="8" hidden="1"/>
    <cellStyle name="Collegamento ipertestuale" xfId="3487" builtinId="8" hidden="1"/>
    <cellStyle name="Collegamento ipertestuale" xfId="3489" builtinId="8" hidden="1"/>
    <cellStyle name="Collegamento ipertestuale" xfId="3491" builtinId="8" hidden="1"/>
    <cellStyle name="Collegamento ipertestuale" xfId="3493" builtinId="8" hidden="1"/>
    <cellStyle name="Collegamento ipertestuale" xfId="3495" builtinId="8" hidden="1"/>
    <cellStyle name="Collegamento ipertestuale" xfId="3497" builtinId="8" hidden="1"/>
    <cellStyle name="Collegamento ipertestuale" xfId="3499" builtinId="8" hidden="1"/>
    <cellStyle name="Collegamento ipertestuale" xfId="3501" builtinId="8" hidden="1"/>
    <cellStyle name="Collegamento ipertestuale" xfId="3503" builtinId="8" hidden="1"/>
    <cellStyle name="Collegamento ipertestuale" xfId="3505" builtinId="8" hidden="1"/>
    <cellStyle name="Collegamento ipertestuale" xfId="3507" builtinId="8" hidden="1"/>
    <cellStyle name="Collegamento ipertestuale" xfId="3509" builtinId="8" hidden="1"/>
    <cellStyle name="Collegamento ipertestuale" xfId="3511" builtinId="8" hidden="1"/>
    <cellStyle name="Collegamento ipertestuale" xfId="3513" builtinId="8" hidden="1"/>
    <cellStyle name="Collegamento ipertestuale" xfId="3515" builtinId="8" hidden="1"/>
    <cellStyle name="Collegamento ipertestuale" xfId="3517" builtinId="8" hidden="1"/>
    <cellStyle name="Collegamento ipertestuale" xfId="3519" builtinId="8" hidden="1"/>
    <cellStyle name="Collegamento ipertestuale" xfId="3521" builtinId="8" hidden="1"/>
    <cellStyle name="Collegamento ipertestuale" xfId="3523" builtinId="8" hidden="1"/>
    <cellStyle name="Collegamento ipertestuale" xfId="3525" builtinId="8" hidden="1"/>
    <cellStyle name="Collegamento ipertestuale" xfId="3527" builtinId="8" hidden="1"/>
    <cellStyle name="Collegamento ipertestuale" xfId="3529" builtinId="8" hidden="1"/>
    <cellStyle name="Collegamento ipertestuale" xfId="3531" builtinId="8" hidden="1"/>
    <cellStyle name="Collegamento ipertestuale" xfId="3533" builtinId="8" hidden="1"/>
    <cellStyle name="Collegamento ipertestuale" xfId="3535" builtinId="8" hidden="1"/>
    <cellStyle name="Collegamento ipertestuale" xfId="3537" builtinId="8" hidden="1"/>
    <cellStyle name="Collegamento ipertestuale" xfId="3539" builtinId="8" hidden="1"/>
    <cellStyle name="Collegamento ipertestuale" xfId="3541" builtinId="8" hidden="1"/>
    <cellStyle name="Collegamento ipertestuale" xfId="3543" builtinId="8" hidden="1"/>
    <cellStyle name="Collegamento ipertestuale" xfId="3545" builtinId="8" hidden="1"/>
    <cellStyle name="Collegamento ipertestuale" xfId="3547" builtinId="8" hidden="1"/>
    <cellStyle name="Collegamento ipertestuale" xfId="3549" builtinId="8" hidden="1"/>
    <cellStyle name="Collegamento ipertestuale" xfId="3551" builtinId="8" hidden="1"/>
    <cellStyle name="Collegamento ipertestuale" xfId="3553" builtinId="8" hidden="1"/>
    <cellStyle name="Collegamento ipertestuale" xfId="3555" builtinId="8" hidden="1"/>
    <cellStyle name="Collegamento ipertestuale" xfId="3557" builtinId="8" hidden="1"/>
    <cellStyle name="Collegamento ipertestuale" xfId="3559" builtinId="8" hidden="1"/>
    <cellStyle name="Collegamento ipertestuale" xfId="3561" builtinId="8" hidden="1"/>
    <cellStyle name="Collegamento ipertestuale" xfId="3563" builtinId="8" hidden="1"/>
    <cellStyle name="Collegamento ipertestuale" xfId="3565" builtinId="8" hidden="1"/>
    <cellStyle name="Collegamento ipertestuale" xfId="3567" builtinId="8" hidden="1"/>
    <cellStyle name="Collegamento ipertestuale" xfId="3569" builtinId="8" hidden="1"/>
    <cellStyle name="Collegamento ipertestuale" xfId="3571" builtinId="8" hidden="1"/>
    <cellStyle name="Collegamento ipertestuale" xfId="3573" builtinId="8" hidden="1"/>
    <cellStyle name="Collegamento ipertestuale" xfId="3575" builtinId="8" hidden="1"/>
    <cellStyle name="Collegamento ipertestuale" xfId="3577" builtinId="8" hidden="1"/>
    <cellStyle name="Collegamento ipertestuale" xfId="3579" builtinId="8" hidden="1"/>
    <cellStyle name="Collegamento ipertestuale" xfId="3581" builtinId="8" hidden="1"/>
    <cellStyle name="Collegamento ipertestuale" xfId="3583" builtinId="8" hidden="1"/>
    <cellStyle name="Collegamento ipertestuale" xfId="3585" builtinId="8" hidden="1"/>
    <cellStyle name="Collegamento ipertestuale" xfId="3587" builtinId="8" hidden="1"/>
    <cellStyle name="Collegamento ipertestuale" xfId="3589" builtinId="8" hidden="1"/>
    <cellStyle name="Collegamento ipertestuale" xfId="3591" builtinId="8" hidden="1"/>
    <cellStyle name="Collegamento ipertestuale" xfId="3593" builtinId="8" hidden="1"/>
    <cellStyle name="Collegamento ipertestuale" xfId="3595" builtinId="8" hidden="1"/>
    <cellStyle name="Collegamento ipertestuale" xfId="3597" builtinId="8" hidden="1"/>
    <cellStyle name="Collegamento ipertestuale" xfId="3599" builtinId="8" hidden="1"/>
    <cellStyle name="Collegamento ipertestuale" xfId="3601" builtinId="8" hidden="1"/>
    <cellStyle name="Collegamento ipertestuale" xfId="3603" builtinId="8" hidden="1"/>
    <cellStyle name="Collegamento ipertestuale" xfId="3605" builtinId="8" hidden="1"/>
    <cellStyle name="Collegamento ipertestuale" xfId="3607" builtinId="8" hidden="1"/>
    <cellStyle name="Collegamento ipertestuale" xfId="3609" builtinId="8" hidden="1"/>
    <cellStyle name="Collegamento ipertestuale" xfId="3611" builtinId="8" hidden="1"/>
    <cellStyle name="Collegamento ipertestuale" xfId="3613" builtinId="8" hidden="1"/>
    <cellStyle name="Collegamento ipertestuale" xfId="3615" builtinId="8" hidden="1"/>
    <cellStyle name="Collegamento ipertestuale" xfId="3617" builtinId="8" hidden="1"/>
    <cellStyle name="Collegamento ipertestuale" xfId="3619" builtinId="8" hidden="1"/>
    <cellStyle name="Collegamento ipertestuale" xfId="3621" builtinId="8" hidden="1"/>
    <cellStyle name="Collegamento ipertestuale" xfId="3623" builtinId="8" hidden="1"/>
    <cellStyle name="Collegamento ipertestuale" xfId="3625" builtinId="8" hidden="1"/>
    <cellStyle name="Collegamento ipertestuale" xfId="3627" builtinId="8" hidden="1"/>
    <cellStyle name="Collegamento ipertestuale" xfId="3629" builtinId="8" hidden="1"/>
    <cellStyle name="Collegamento ipertestuale" xfId="3631" builtinId="8" hidden="1"/>
    <cellStyle name="Collegamento ipertestuale" xfId="3633" builtinId="8" hidden="1"/>
    <cellStyle name="Collegamento ipertestuale" xfId="3635" builtinId="8" hidden="1"/>
    <cellStyle name="Collegamento ipertestuale" xfId="3637" builtinId="8" hidden="1"/>
    <cellStyle name="Collegamento ipertestuale" xfId="3639" builtinId="8" hidden="1"/>
    <cellStyle name="Collegamento ipertestuale" xfId="3641" builtinId="8" hidden="1"/>
    <cellStyle name="Collegamento ipertestuale" xfId="3643" builtinId="8" hidden="1"/>
    <cellStyle name="Collegamento ipertestuale" xfId="3645" builtinId="8" hidden="1"/>
    <cellStyle name="Collegamento ipertestuale" xfId="3647" builtinId="8" hidden="1"/>
    <cellStyle name="Collegamento ipertestuale" xfId="3649" builtinId="8" hidden="1"/>
    <cellStyle name="Collegamento ipertestuale" xfId="3651" builtinId="8" hidden="1"/>
    <cellStyle name="Collegamento ipertestuale" xfId="3653" builtinId="8" hidden="1"/>
    <cellStyle name="Collegamento ipertestuale" xfId="3655" builtinId="8" hidden="1"/>
    <cellStyle name="Collegamento ipertestuale" xfId="3657" builtinId="8" hidden="1"/>
    <cellStyle name="Collegamento ipertestuale" xfId="3659" builtinId="8" hidden="1"/>
    <cellStyle name="Collegamento ipertestuale" xfId="3661" builtinId="8" hidden="1"/>
    <cellStyle name="Collegamento ipertestuale" xfId="3663" builtinId="8" hidden="1"/>
    <cellStyle name="Collegamento ipertestuale" xfId="3665" builtinId="8" hidden="1"/>
    <cellStyle name="Collegamento ipertestuale" xfId="3667" builtinId="8" hidden="1"/>
    <cellStyle name="Collegamento ipertestuale" xfId="3669" builtinId="8" hidden="1"/>
    <cellStyle name="Collegamento ipertestuale" xfId="3671" builtinId="8" hidden="1"/>
    <cellStyle name="Collegamento ipertestuale" xfId="3673" builtinId="8" hidden="1"/>
    <cellStyle name="Collegamento ipertestuale" xfId="3675" builtinId="8" hidden="1"/>
    <cellStyle name="Collegamento ipertestuale" xfId="3677" builtinId="8" hidden="1"/>
    <cellStyle name="Collegamento ipertestuale" xfId="3679" builtinId="8" hidden="1"/>
    <cellStyle name="Collegamento ipertestuale" xfId="3681" builtinId="8" hidden="1"/>
    <cellStyle name="Collegamento ipertestuale" xfId="3683" builtinId="8" hidden="1"/>
    <cellStyle name="Collegamento ipertestuale" xfId="3685" builtinId="8" hidden="1"/>
    <cellStyle name="Collegamento ipertestuale" xfId="3687" builtinId="8" hidden="1"/>
    <cellStyle name="Collegamento ipertestuale" xfId="3689" builtinId="8" hidden="1"/>
    <cellStyle name="Collegamento ipertestuale" xfId="3691" builtinId="8" hidden="1"/>
    <cellStyle name="Collegamento ipertestuale" xfId="3693" builtinId="8" hidden="1"/>
    <cellStyle name="Collegamento ipertestuale" xfId="3695" builtinId="8" hidden="1"/>
    <cellStyle name="Collegamento ipertestuale" xfId="3697" builtinId="8" hidden="1"/>
    <cellStyle name="Collegamento ipertestuale" xfId="3699" builtinId="8" hidden="1"/>
    <cellStyle name="Collegamento ipertestuale" xfId="3701" builtinId="8" hidden="1"/>
    <cellStyle name="Collegamento ipertestuale" xfId="3703" builtinId="8" hidden="1"/>
    <cellStyle name="Collegamento ipertestuale" xfId="3705" builtinId="8" hidden="1"/>
    <cellStyle name="Collegamento ipertestuale" xfId="3707" builtinId="8" hidden="1"/>
    <cellStyle name="Collegamento ipertestuale" xfId="3709" builtinId="8" hidden="1"/>
    <cellStyle name="Collegamento ipertestuale" xfId="3711" builtinId="8" hidden="1"/>
    <cellStyle name="Collegamento ipertestuale" xfId="3713" builtinId="8" hidden="1"/>
    <cellStyle name="Collegamento ipertestuale" xfId="3715" builtinId="8" hidden="1"/>
    <cellStyle name="Collegamento ipertestuale" xfId="3717" builtinId="8" hidden="1"/>
    <cellStyle name="Collegamento ipertestuale" xfId="3719" builtinId="8" hidden="1"/>
    <cellStyle name="Collegamento ipertestuale" xfId="3721" builtinId="8" hidden="1"/>
    <cellStyle name="Collegamento ipertestuale" xfId="3723" builtinId="8" hidden="1"/>
    <cellStyle name="Collegamento ipertestuale" xfId="3725" builtinId="8" hidden="1"/>
    <cellStyle name="Collegamento ipertestuale" xfId="3727" builtinId="8" hidden="1"/>
    <cellStyle name="Collegamento ipertestuale" xfId="3729" builtinId="8" hidden="1"/>
    <cellStyle name="Collegamento ipertestuale" xfId="3731" builtinId="8" hidden="1"/>
    <cellStyle name="Collegamento ipertestuale" xfId="3733" builtinId="8" hidden="1"/>
    <cellStyle name="Collegamento ipertestuale" xfId="3735" builtinId="8" hidden="1"/>
    <cellStyle name="Collegamento ipertestuale" xfId="3737" builtinId="8" hidden="1"/>
    <cellStyle name="Collegamento ipertestuale" xfId="3739" builtinId="8" hidden="1"/>
    <cellStyle name="Collegamento ipertestuale" xfId="3741" builtinId="8" hidden="1"/>
    <cellStyle name="Collegamento ipertestuale" xfId="3743" builtinId="8" hidden="1"/>
    <cellStyle name="Collegamento ipertestuale" xfId="3745" builtinId="8" hidden="1"/>
    <cellStyle name="Collegamento ipertestuale" xfId="3747" builtinId="8" hidden="1"/>
    <cellStyle name="Collegamento ipertestuale" xfId="3749" builtinId="8" hidden="1"/>
    <cellStyle name="Collegamento ipertestuale" xfId="3751" builtinId="8" hidden="1"/>
    <cellStyle name="Collegamento ipertestuale" xfId="3753" builtinId="8" hidden="1"/>
    <cellStyle name="Collegamento ipertestuale" xfId="3755" builtinId="8" hidden="1"/>
    <cellStyle name="Collegamento ipertestuale" xfId="3757" builtinId="8" hidden="1"/>
    <cellStyle name="Collegamento ipertestuale" xfId="3759" builtinId="8" hidden="1"/>
    <cellStyle name="Collegamento ipertestuale" xfId="3761" builtinId="8" hidden="1"/>
    <cellStyle name="Collegamento ipertestuale" xfId="3763" builtinId="8" hidden="1"/>
    <cellStyle name="Collegamento ipertestuale" xfId="3765" builtinId="8" hidden="1"/>
    <cellStyle name="Collegamento ipertestuale" xfId="3767" builtinId="8" hidden="1"/>
    <cellStyle name="Collegamento ipertestuale" xfId="3769" builtinId="8" hidden="1"/>
    <cellStyle name="Collegamento ipertestuale" xfId="3771" builtinId="8" hidden="1"/>
    <cellStyle name="Collegamento ipertestuale" xfId="3773" builtinId="8" hidden="1"/>
    <cellStyle name="Collegamento ipertestuale" xfId="3775" builtinId="8" hidden="1"/>
    <cellStyle name="Collegamento ipertestuale" xfId="3777" builtinId="8" hidden="1"/>
    <cellStyle name="Collegamento ipertestuale" xfId="3779" builtinId="8" hidden="1"/>
    <cellStyle name="Collegamento ipertestuale" xfId="3781" builtinId="8" hidden="1"/>
    <cellStyle name="Collegamento ipertestuale" xfId="3783" builtinId="8" hidden="1"/>
    <cellStyle name="Collegamento ipertestuale" xfId="3785" builtinId="8" hidden="1"/>
    <cellStyle name="Collegamento ipertestuale" xfId="3787" builtinId="8" hidden="1"/>
    <cellStyle name="Collegamento ipertestuale" xfId="3789" builtinId="8" hidden="1"/>
    <cellStyle name="Collegamento ipertestuale" xfId="3791" builtinId="8" hidden="1"/>
    <cellStyle name="Collegamento ipertestuale" xfId="3793" builtinId="8" hidden="1"/>
    <cellStyle name="Collegamento ipertestuale" xfId="3795" builtinId="8" hidden="1"/>
    <cellStyle name="Collegamento ipertestuale" xfId="3797" builtinId="8" hidden="1"/>
    <cellStyle name="Collegamento ipertestuale" xfId="3799" builtinId="8" hidden="1"/>
    <cellStyle name="Collegamento ipertestuale" xfId="3801" builtinId="8" hidden="1"/>
    <cellStyle name="Collegamento ipertestuale" xfId="3803" builtinId="8" hidden="1"/>
    <cellStyle name="Collegamento ipertestuale" xfId="3805" builtinId="8" hidden="1"/>
    <cellStyle name="Collegamento ipertestuale" xfId="3807" builtinId="8" hidden="1"/>
    <cellStyle name="Collegamento ipertestuale" xfId="3809" builtinId="8" hidden="1"/>
    <cellStyle name="Collegamento ipertestuale" xfId="3811" builtinId="8" hidden="1"/>
    <cellStyle name="Collegamento ipertestuale" xfId="3813" builtinId="8" hidden="1"/>
    <cellStyle name="Collegamento ipertestuale" xfId="3815" builtinId="8" hidden="1"/>
    <cellStyle name="Collegamento ipertestuale" xfId="3817" builtinId="8" hidden="1"/>
    <cellStyle name="Collegamento ipertestuale" xfId="3819" builtinId="8" hidden="1"/>
    <cellStyle name="Collegamento ipertestuale" xfId="3821" builtinId="8" hidden="1"/>
    <cellStyle name="Collegamento ipertestuale" xfId="3823" builtinId="8" hidden="1"/>
    <cellStyle name="Collegamento ipertestuale" xfId="3825" builtinId="8" hidden="1"/>
    <cellStyle name="Collegamento ipertestuale" xfId="3827" builtinId="8" hidden="1"/>
    <cellStyle name="Collegamento ipertestuale" xfId="3829" builtinId="8" hidden="1"/>
    <cellStyle name="Collegamento ipertestuale" xfId="3831" builtinId="8" hidden="1"/>
    <cellStyle name="Collegamento ipertestuale" xfId="3833" builtinId="8" hidden="1"/>
    <cellStyle name="Collegamento ipertestuale" xfId="3835" builtinId="8" hidden="1"/>
    <cellStyle name="Collegamento ipertestuale" xfId="3837" builtinId="8" hidden="1"/>
    <cellStyle name="Collegamento ipertestuale" xfId="3839" builtinId="8" hidden="1"/>
    <cellStyle name="Collegamento ipertestuale" xfId="3841" builtinId="8" hidden="1"/>
    <cellStyle name="Collegamento ipertestuale" xfId="3843" builtinId="8" hidden="1"/>
    <cellStyle name="Collegamento ipertestuale" xfId="3845" builtinId="8" hidden="1"/>
    <cellStyle name="Collegamento ipertestuale" xfId="3847" builtinId="8" hidden="1"/>
    <cellStyle name="Collegamento ipertestuale" xfId="3849" builtinId="8" hidden="1"/>
    <cellStyle name="Collegamento ipertestuale" xfId="3851" builtinId="8" hidden="1"/>
    <cellStyle name="Collegamento ipertestuale" xfId="3853" builtinId="8" hidden="1"/>
    <cellStyle name="Collegamento ipertestuale" xfId="3855" builtinId="8" hidden="1"/>
    <cellStyle name="Collegamento ipertestuale" xfId="3857" builtinId="8" hidden="1"/>
    <cellStyle name="Collegamento ipertestuale" xfId="3859" builtinId="8" hidden="1"/>
    <cellStyle name="Collegamento ipertestuale" xfId="3861" builtinId="8" hidden="1"/>
    <cellStyle name="Collegamento ipertestuale" xfId="3863" builtinId="8" hidden="1"/>
    <cellStyle name="Collegamento ipertestuale" xfId="3865" builtinId="8" hidden="1"/>
    <cellStyle name="Collegamento ipertestuale" xfId="3867" builtinId="8" hidden="1"/>
    <cellStyle name="Collegamento ipertestuale" xfId="3869" builtinId="8" hidden="1"/>
    <cellStyle name="Collegamento ipertestuale" xfId="3871" builtinId="8" hidden="1"/>
    <cellStyle name="Collegamento ipertestuale" xfId="3873" builtinId="8" hidden="1"/>
    <cellStyle name="Collegamento ipertestuale" xfId="3875" builtinId="8" hidden="1"/>
    <cellStyle name="Collegamento ipertestuale" xfId="3877" builtinId="8" hidden="1"/>
    <cellStyle name="Collegamento ipertestuale" xfId="3879" builtinId="8" hidden="1"/>
    <cellStyle name="Collegamento ipertestuale" xfId="3881" builtinId="8" hidden="1"/>
    <cellStyle name="Collegamento ipertestuale" xfId="3883" builtinId="8" hidden="1"/>
    <cellStyle name="Collegamento ipertestuale" xfId="3885" builtinId="8" hidden="1"/>
    <cellStyle name="Collegamento ipertestuale" xfId="3887" builtinId="8" hidden="1"/>
    <cellStyle name="Collegamento ipertestuale" xfId="3889" builtinId="8" hidden="1"/>
    <cellStyle name="Collegamento ipertestuale" xfId="3891" builtinId="8" hidden="1"/>
    <cellStyle name="Collegamento ipertestuale" xfId="3893" builtinId="8" hidden="1"/>
    <cellStyle name="Collegamento ipertestuale" xfId="3895" builtinId="8" hidden="1"/>
    <cellStyle name="Collegamento ipertestuale" xfId="3897" builtinId="8" hidden="1"/>
    <cellStyle name="Collegamento ipertestuale" xfId="3899" builtinId="8" hidden="1"/>
    <cellStyle name="Collegamento ipertestuale" xfId="3901" builtinId="8" hidden="1"/>
    <cellStyle name="Collegamento ipertestuale" xfId="3903" builtinId="8" hidden="1"/>
    <cellStyle name="Collegamento ipertestuale" xfId="3905" builtinId="8" hidden="1"/>
    <cellStyle name="Collegamento ipertestuale" xfId="3907" builtinId="8" hidden="1"/>
    <cellStyle name="Collegamento ipertestuale" xfId="3909" builtinId="8" hidden="1"/>
    <cellStyle name="Collegamento ipertestuale" xfId="3911" builtinId="8" hidden="1"/>
    <cellStyle name="Collegamento ipertestuale" xfId="3913" builtinId="8" hidden="1"/>
    <cellStyle name="Collegamento ipertestuale" xfId="3915" builtinId="8" hidden="1"/>
    <cellStyle name="Collegamento ipertestuale" xfId="3917" builtinId="8" hidden="1"/>
    <cellStyle name="Collegamento ipertestuale" xfId="3919" builtinId="8" hidden="1"/>
    <cellStyle name="Collegamento ipertestuale" xfId="3921" builtinId="8" hidden="1"/>
    <cellStyle name="Collegamento ipertestuale" xfId="3923" builtinId="8" hidden="1"/>
    <cellStyle name="Collegamento ipertestuale" xfId="3925" builtinId="8" hidden="1"/>
    <cellStyle name="Collegamento ipertestuale" xfId="3927" builtinId="8" hidden="1"/>
    <cellStyle name="Collegamento ipertestuale" xfId="3929" builtinId="8" hidden="1"/>
    <cellStyle name="Collegamento ipertestuale" xfId="3931" builtinId="8" hidden="1"/>
    <cellStyle name="Collegamento ipertestuale" xfId="3933" builtinId="8" hidden="1"/>
    <cellStyle name="Collegamento ipertestuale" xfId="3935" builtinId="8" hidden="1"/>
    <cellStyle name="Collegamento ipertestuale" xfId="3937" builtinId="8" hidden="1"/>
    <cellStyle name="Collegamento ipertestuale" xfId="3939" builtinId="8" hidden="1"/>
    <cellStyle name="Collegamento ipertestuale" xfId="3941" builtinId="8" hidden="1"/>
    <cellStyle name="Collegamento ipertestuale" xfId="3943" builtinId="8" hidden="1"/>
    <cellStyle name="Collegamento ipertestuale" xfId="3945" builtinId="8" hidden="1"/>
    <cellStyle name="Collegamento ipertestuale" xfId="3947" builtinId="8" hidden="1"/>
    <cellStyle name="Collegamento ipertestuale" xfId="3949" builtinId="8" hidden="1"/>
    <cellStyle name="Collegamento ipertestuale" xfId="3951" builtinId="8" hidden="1"/>
    <cellStyle name="Collegamento ipertestuale" xfId="3953" builtinId="8" hidden="1"/>
    <cellStyle name="Collegamento ipertestuale" xfId="3955" builtinId="8" hidden="1"/>
    <cellStyle name="Collegamento ipertestuale" xfId="3957" builtinId="8" hidden="1"/>
    <cellStyle name="Collegamento ipertestuale" xfId="3959" builtinId="8" hidden="1"/>
    <cellStyle name="Collegamento ipertestuale" xfId="3961" builtinId="8" hidden="1"/>
    <cellStyle name="Collegamento ipertestuale" xfId="3963" builtinId="8" hidden="1"/>
    <cellStyle name="Collegamento ipertestuale" xfId="3965" builtinId="8" hidden="1"/>
    <cellStyle name="Collegamento ipertestuale" xfId="3967" builtinId="8" hidden="1"/>
    <cellStyle name="Collegamento ipertestuale" xfId="3969" builtinId="8" hidden="1"/>
    <cellStyle name="Collegamento ipertestuale" xfId="3971" builtinId="8" hidden="1"/>
    <cellStyle name="Collegamento ipertestuale" xfId="3973" builtinId="8" hidden="1"/>
    <cellStyle name="Collegamento ipertestuale" xfId="3975" builtinId="8" hidden="1"/>
    <cellStyle name="Collegamento ipertestuale" xfId="3977" builtinId="8" hidden="1"/>
    <cellStyle name="Collegamento ipertestuale" xfId="3979" builtinId="8" hidden="1"/>
    <cellStyle name="Collegamento ipertestuale" xfId="3981" builtinId="8" hidden="1"/>
    <cellStyle name="Collegamento ipertestuale" xfId="3983" builtinId="8" hidden="1"/>
    <cellStyle name="Collegamento ipertestuale" xfId="3985" builtinId="8" hidden="1"/>
    <cellStyle name="Collegamento ipertestuale" xfId="3987" builtinId="8" hidden="1"/>
    <cellStyle name="Collegamento ipertestuale" xfId="3989" builtinId="8" hidden="1"/>
    <cellStyle name="Collegamento ipertestuale" xfId="3991" builtinId="8" hidden="1"/>
    <cellStyle name="Collegamento ipertestuale" xfId="3993" builtinId="8" hidden="1"/>
    <cellStyle name="Collegamento ipertestuale" xfId="3995" builtinId="8" hidden="1"/>
    <cellStyle name="Collegamento ipertestuale" xfId="3997" builtinId="8" hidden="1"/>
    <cellStyle name="Collegamento ipertestuale" xfId="3999" builtinId="8" hidden="1"/>
    <cellStyle name="Collegamento ipertestuale" xfId="4001" builtinId="8" hidden="1"/>
    <cellStyle name="Collegamento ipertestuale" xfId="4003" builtinId="8" hidden="1"/>
    <cellStyle name="Collegamento ipertestuale" xfId="4005" builtinId="8" hidden="1"/>
    <cellStyle name="Collegamento ipertestuale" xfId="4007" builtinId="8" hidden="1"/>
    <cellStyle name="Collegamento ipertestuale" xfId="4009" builtinId="8" hidden="1"/>
    <cellStyle name="Collegamento ipertestuale" xfId="4011" builtinId="8" hidden="1"/>
    <cellStyle name="Collegamento ipertestuale" xfId="4013" builtinId="8" hidden="1"/>
    <cellStyle name="Collegamento ipertestuale" xfId="4015" builtinId="8" hidden="1"/>
    <cellStyle name="Collegamento ipertestuale" xfId="4017" builtinId="8" hidden="1"/>
    <cellStyle name="Collegamento ipertestuale" xfId="4019" builtinId="8" hidden="1"/>
    <cellStyle name="Collegamento ipertestuale" xfId="4021" builtinId="8" hidden="1"/>
    <cellStyle name="Collegamento ipertestuale" xfId="4023" builtinId="8" hidden="1"/>
    <cellStyle name="Collegamento ipertestuale" xfId="4025" builtinId="8" hidden="1"/>
    <cellStyle name="Collegamento ipertestuale" xfId="4027" builtinId="8" hidden="1"/>
    <cellStyle name="Collegamento ipertestuale" xfId="4029" builtinId="8" hidden="1"/>
    <cellStyle name="Collegamento ipertestuale" xfId="4031" builtinId="8" hidden="1"/>
    <cellStyle name="Collegamento ipertestuale" xfId="4033" builtinId="8" hidden="1"/>
    <cellStyle name="Collegamento ipertestuale" xfId="4035" builtinId="8" hidden="1"/>
    <cellStyle name="Collegamento ipertestuale" xfId="4037" builtinId="8" hidden="1"/>
    <cellStyle name="Collegamento ipertestuale" xfId="4039" builtinId="8" hidden="1"/>
    <cellStyle name="Collegamento ipertestuale" xfId="4041" builtinId="8" hidden="1"/>
    <cellStyle name="Collegamento ipertestuale" xfId="4043" builtinId="8" hidden="1"/>
    <cellStyle name="Collegamento ipertestuale" xfId="4045" builtinId="8" hidden="1"/>
    <cellStyle name="Collegamento ipertestuale" xfId="4047" builtinId="8" hidden="1"/>
    <cellStyle name="Collegamento ipertestuale" xfId="4049" builtinId="8" hidden="1"/>
    <cellStyle name="Collegamento ipertestuale" xfId="4051" builtinId="8" hidden="1"/>
    <cellStyle name="Collegamento ipertestuale" xfId="4053" builtinId="8" hidden="1"/>
    <cellStyle name="Collegamento ipertestuale" xfId="4055" builtinId="8" hidden="1"/>
    <cellStyle name="Collegamento ipertestuale" xfId="4057" builtinId="8" hidden="1"/>
    <cellStyle name="Collegamento ipertestuale" xfId="4059" builtinId="8" hidden="1"/>
    <cellStyle name="Collegamento ipertestuale" xfId="4061" builtinId="8" hidden="1"/>
    <cellStyle name="Collegamento ipertestuale" xfId="4063" builtinId="8" hidden="1"/>
    <cellStyle name="Collegamento ipertestuale" xfId="4065" builtinId="8" hidden="1"/>
    <cellStyle name="Collegamento ipertestuale" xfId="4067" builtinId="8" hidden="1"/>
    <cellStyle name="Collegamento ipertestuale" xfId="4069" builtinId="8" hidden="1"/>
    <cellStyle name="Collegamento ipertestuale" xfId="4071" builtinId="8" hidden="1"/>
    <cellStyle name="Collegamento ipertestuale" xfId="4073" builtinId="8" hidden="1"/>
    <cellStyle name="Collegamento ipertestuale" xfId="4075" builtinId="8" hidden="1"/>
    <cellStyle name="Collegamento ipertestuale" xfId="4077" builtinId="8" hidden="1"/>
    <cellStyle name="Collegamento ipertestuale" xfId="4079" builtinId="8" hidden="1"/>
    <cellStyle name="Collegamento ipertestuale" xfId="4081" builtinId="8" hidden="1"/>
    <cellStyle name="Collegamento ipertestuale" xfId="4083" builtinId="8" hidden="1"/>
    <cellStyle name="Collegamento ipertestuale" xfId="4085" builtinId="8" hidden="1"/>
    <cellStyle name="Collegamento ipertestuale" xfId="4087" builtinId="8" hidden="1"/>
    <cellStyle name="Collegamento ipertestuale" xfId="4089" builtinId="8" hidden="1"/>
    <cellStyle name="Collegamento ipertestuale" xfId="4091" builtinId="8" hidden="1"/>
    <cellStyle name="Collegamento ipertestuale" xfId="4093" builtinId="8" hidden="1"/>
    <cellStyle name="Collegamento ipertestuale" xfId="4095" builtinId="8" hidden="1"/>
    <cellStyle name="Collegamento ipertestuale" xfId="4097" builtinId="8" hidden="1"/>
    <cellStyle name="Collegamento ipertestuale" xfId="4099" builtinId="8" hidden="1"/>
    <cellStyle name="Collegamento ipertestuale" xfId="4101" builtinId="8" hidden="1"/>
    <cellStyle name="Collegamento ipertestuale" xfId="4103" builtinId="8" hidden="1"/>
    <cellStyle name="Collegamento ipertestuale" xfId="4105" builtinId="8" hidden="1"/>
    <cellStyle name="Collegamento ipertestuale" xfId="4107" builtinId="8" hidden="1"/>
    <cellStyle name="Collegamento ipertestuale" xfId="4109" builtinId="8" hidden="1"/>
    <cellStyle name="Collegamento ipertestuale" xfId="4111" builtinId="8" hidden="1"/>
    <cellStyle name="Collegamento ipertestuale" xfId="4113" builtinId="8" hidden="1"/>
    <cellStyle name="Collegamento ipertestuale" xfId="4115" builtinId="8" hidden="1"/>
    <cellStyle name="Collegamento ipertestuale" xfId="4117" builtinId="8" hidden="1"/>
    <cellStyle name="Collegamento ipertestuale" xfId="4119" builtinId="8" hidden="1"/>
    <cellStyle name="Collegamento ipertestuale" xfId="4121" builtinId="8" hidden="1"/>
    <cellStyle name="Collegamento ipertestuale" xfId="4123" builtinId="8" hidden="1"/>
    <cellStyle name="Collegamento ipertestuale" xfId="4125" builtinId="8" hidden="1"/>
    <cellStyle name="Collegamento ipertestuale" xfId="4127" builtinId="8" hidden="1"/>
    <cellStyle name="Collegamento ipertestuale" xfId="4129" builtinId="8" hidden="1"/>
    <cellStyle name="Collegamento ipertestuale" xfId="4131" builtinId="8" hidden="1"/>
    <cellStyle name="Collegamento ipertestuale" xfId="4133" builtinId="8" hidden="1"/>
    <cellStyle name="Collegamento ipertestuale" xfId="4135" builtinId="8" hidden="1"/>
    <cellStyle name="Collegamento ipertestuale" xfId="4137" builtinId="8" hidden="1"/>
    <cellStyle name="Collegamento ipertestuale" xfId="4139" builtinId="8" hidden="1"/>
    <cellStyle name="Collegamento ipertestuale" xfId="4141" builtinId="8" hidden="1"/>
    <cellStyle name="Collegamento ipertestuale" xfId="4143" builtinId="8" hidden="1"/>
    <cellStyle name="Collegamento ipertestuale" xfId="4145" builtinId="8" hidden="1"/>
    <cellStyle name="Collegamento ipertestuale" xfId="4147" builtinId="8" hidden="1"/>
    <cellStyle name="Collegamento ipertestuale" xfId="4149" builtinId="8" hidden="1"/>
    <cellStyle name="Collegamento ipertestuale" xfId="4151" builtinId="8" hidden="1"/>
    <cellStyle name="Collegamento ipertestuale" xfId="4153" builtinId="8" hidden="1"/>
    <cellStyle name="Collegamento ipertestuale" xfId="4155" builtinId="8" hidden="1"/>
    <cellStyle name="Collegamento ipertestuale" xfId="4157" builtinId="8" hidden="1"/>
    <cellStyle name="Collegamento ipertestuale" xfId="4159" builtinId="8" hidden="1"/>
    <cellStyle name="Collegamento ipertestuale" xfId="4161" builtinId="8" hidden="1"/>
    <cellStyle name="Collegamento ipertestuale" xfId="4163" builtinId="8" hidden="1"/>
    <cellStyle name="Collegamento ipertestuale" xfId="4165" builtinId="8" hidden="1"/>
    <cellStyle name="Collegamento ipertestuale" xfId="4167" builtinId="8" hidden="1"/>
    <cellStyle name="Collegamento ipertestuale" xfId="4169" builtinId="8" hidden="1"/>
    <cellStyle name="Collegamento ipertestuale" xfId="4171" builtinId="8" hidden="1"/>
    <cellStyle name="Collegamento ipertestuale" xfId="4173" builtinId="8" hidden="1"/>
    <cellStyle name="Collegamento ipertestuale" xfId="4175" builtinId="8" hidden="1"/>
    <cellStyle name="Collegamento ipertestuale" xfId="4177" builtinId="8" hidden="1"/>
    <cellStyle name="Collegamento ipertestuale" xfId="4179" builtinId="8" hidden="1"/>
    <cellStyle name="Collegamento ipertestuale" xfId="4181" builtinId="8" hidden="1"/>
    <cellStyle name="Collegamento ipertestuale" xfId="4183" builtinId="8" hidden="1"/>
    <cellStyle name="Collegamento ipertestuale" xfId="4185" builtinId="8" hidden="1"/>
    <cellStyle name="Collegamento ipertestuale" xfId="4187" builtinId="8" hidden="1"/>
    <cellStyle name="Collegamento ipertestuale" xfId="4189" builtinId="8" hidden="1"/>
    <cellStyle name="Collegamento ipertestuale" xfId="4191" builtinId="8" hidden="1"/>
    <cellStyle name="Collegamento ipertestuale" xfId="4193" builtinId="8" hidden="1"/>
    <cellStyle name="Collegamento ipertestuale" xfId="4195" builtinId="8" hidden="1"/>
    <cellStyle name="Collegamento ipertestuale" xfId="4197" builtinId="8" hidden="1"/>
    <cellStyle name="Collegamento ipertestuale" xfId="4199" builtinId="8" hidden="1"/>
    <cellStyle name="Collegamento ipertestuale" xfId="4201" builtinId="8" hidden="1"/>
    <cellStyle name="Collegamento ipertestuale" xfId="4203" builtinId="8" hidden="1"/>
    <cellStyle name="Collegamento ipertestuale" xfId="4205" builtinId="8" hidden="1"/>
    <cellStyle name="Collegamento ipertestuale" xfId="4207" builtinId="8" hidden="1"/>
    <cellStyle name="Collegamento ipertestuale" xfId="4209" builtinId="8" hidden="1"/>
    <cellStyle name="Collegamento ipertestuale" xfId="4211" builtinId="8" hidden="1"/>
    <cellStyle name="Collegamento ipertestuale" xfId="4213" builtinId="8" hidden="1"/>
    <cellStyle name="Collegamento ipertestuale" xfId="4215" builtinId="8" hidden="1"/>
    <cellStyle name="Collegamento ipertestuale" xfId="4217" builtinId="8" hidden="1"/>
    <cellStyle name="Collegamento ipertestuale" xfId="4219" builtinId="8" hidden="1"/>
    <cellStyle name="Collegamento ipertestuale" xfId="4221" builtinId="8" hidden="1"/>
    <cellStyle name="Collegamento ipertestuale" xfId="4223" builtinId="8" hidden="1"/>
    <cellStyle name="Collegamento ipertestuale" xfId="4225" builtinId="8" hidden="1"/>
    <cellStyle name="Collegamento ipertestuale" xfId="4227" builtinId="8" hidden="1"/>
    <cellStyle name="Collegamento ipertestuale" xfId="4229" builtinId="8" hidden="1"/>
    <cellStyle name="Collegamento ipertestuale" xfId="4231" builtinId="8" hidden="1"/>
    <cellStyle name="Collegamento ipertestuale" xfId="4233" builtinId="8" hidden="1"/>
    <cellStyle name="Collegamento ipertestuale" xfId="4235" builtinId="8" hidden="1"/>
    <cellStyle name="Collegamento ipertestuale" xfId="4237" builtinId="8" hidden="1"/>
    <cellStyle name="Collegamento ipertestuale" xfId="4239" builtinId="8" hidden="1"/>
    <cellStyle name="Collegamento ipertestuale" xfId="4241" builtinId="8" hidden="1"/>
    <cellStyle name="Collegamento ipertestuale" xfId="4243" builtinId="8" hidden="1"/>
    <cellStyle name="Collegamento ipertestuale" xfId="4245" builtinId="8" hidden="1"/>
    <cellStyle name="Collegamento ipertestuale" xfId="4247" builtinId="8" hidden="1"/>
    <cellStyle name="Collegamento ipertestuale" xfId="4249" builtinId="8" hidden="1"/>
    <cellStyle name="Collegamento ipertestuale" xfId="4251" builtinId="8" hidden="1"/>
    <cellStyle name="Collegamento ipertestuale" xfId="4253" builtinId="8" hidden="1"/>
    <cellStyle name="Collegamento ipertestuale" xfId="4255" builtinId="8" hidden="1"/>
    <cellStyle name="Collegamento ipertestuale" xfId="4257" builtinId="8" hidden="1"/>
    <cellStyle name="Collegamento ipertestuale" xfId="4259" builtinId="8" hidden="1"/>
    <cellStyle name="Collegamento ipertestuale" xfId="4261" builtinId="8" hidden="1"/>
    <cellStyle name="Collegamento ipertestuale" xfId="4263" builtinId="8" hidden="1"/>
    <cellStyle name="Collegamento ipertestuale" xfId="4265" builtinId="8" hidden="1"/>
    <cellStyle name="Collegamento ipertestuale" xfId="4267" builtinId="8" hidden="1"/>
    <cellStyle name="Collegamento ipertestuale" xfId="4269" builtinId="8" hidden="1"/>
    <cellStyle name="Collegamento ipertestuale" xfId="4271" builtinId="8" hidden="1"/>
    <cellStyle name="Collegamento ipertestuale" xfId="4273" builtinId="8" hidden="1"/>
    <cellStyle name="Collegamento ipertestuale" xfId="4275" builtinId="8" hidden="1"/>
    <cellStyle name="Collegamento ipertestuale" xfId="4277" builtinId="8" hidden="1"/>
    <cellStyle name="Collegamento ipertestuale" xfId="4279" builtinId="8" hidden="1"/>
    <cellStyle name="Collegamento ipertestuale" xfId="4281" builtinId="8" hidden="1"/>
    <cellStyle name="Collegamento ipertestuale" xfId="4283" builtinId="8" hidden="1"/>
    <cellStyle name="Collegamento ipertestuale" xfId="4285" builtinId="8" hidden="1"/>
    <cellStyle name="Collegamento ipertestuale" xfId="4287" builtinId="8" hidden="1"/>
    <cellStyle name="Collegamento ipertestuale" xfId="4289" builtinId="8" hidden="1"/>
    <cellStyle name="Collegamento ipertestuale" xfId="4291" builtinId="8" hidden="1"/>
    <cellStyle name="Collegamento ipertestuale" xfId="4293" builtinId="8" hidden="1"/>
    <cellStyle name="Collegamento ipertestuale" xfId="4295" builtinId="8" hidden="1"/>
    <cellStyle name="Collegamento ipertestuale" xfId="4297" builtinId="8" hidden="1"/>
    <cellStyle name="Collegamento ipertestuale" xfId="4299" builtinId="8" hidden="1"/>
    <cellStyle name="Collegamento ipertestuale" xfId="4301" builtinId="8" hidden="1"/>
    <cellStyle name="Collegamento ipertestuale visitato" xfId="2" builtinId="9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Collegamento ipertestuale visitato" xfId="10" builtinId="9" hidden="1"/>
    <cellStyle name="Collegamento ipertestuale visitato" xfId="12" builtinId="9" hidden="1"/>
    <cellStyle name="Collegamento ipertestuale visitato" xfId="14" builtinId="9" hidden="1"/>
    <cellStyle name="Collegamento ipertestuale visitato" xfId="16" builtinId="9" hidden="1"/>
    <cellStyle name="Collegamento ipertestuale visitato" xfId="18" builtinId="9" hidden="1"/>
    <cellStyle name="Collegamento ipertestuale visitato" xfId="20" builtinId="9" hidden="1"/>
    <cellStyle name="Collegamento ipertestuale visitato" xfId="22" builtinId="9" hidden="1"/>
    <cellStyle name="Collegamento ipertestuale visitato" xfId="24" builtinId="9" hidden="1"/>
    <cellStyle name="Collegamento ipertestuale visitato" xfId="26" builtinId="9" hidden="1"/>
    <cellStyle name="Collegamento ipertestuale visitato" xfId="28" builtinId="9" hidden="1"/>
    <cellStyle name="Collegamento ipertestuale visitato" xfId="30" builtinId="9" hidden="1"/>
    <cellStyle name="Collegamento ipertestuale visitato" xfId="32" builtinId="9" hidden="1"/>
    <cellStyle name="Collegamento ipertestuale visitato" xfId="34" builtinId="9" hidden="1"/>
    <cellStyle name="Collegamento ipertestuale visitato" xfId="36" builtinId="9" hidden="1"/>
    <cellStyle name="Collegamento ipertestuale visitato" xfId="38" builtinId="9" hidden="1"/>
    <cellStyle name="Collegamento ipertestuale visitato" xfId="40" builtinId="9" hidden="1"/>
    <cellStyle name="Collegamento ipertestuale visitato" xfId="42" builtinId="9" hidden="1"/>
    <cellStyle name="Collegamento ipertestuale visitato" xfId="44" builtinId="9" hidden="1"/>
    <cellStyle name="Collegamento ipertestuale visitato" xfId="46" builtinId="9" hidden="1"/>
    <cellStyle name="Collegamento ipertestuale visitato" xfId="48" builtinId="9" hidden="1"/>
    <cellStyle name="Collegamento ipertestuale visitato" xfId="50" builtinId="9" hidden="1"/>
    <cellStyle name="Collegamento ipertestuale visitato" xfId="52" builtinId="9" hidden="1"/>
    <cellStyle name="Collegamento ipertestuale visitato" xfId="54" builtinId="9" hidden="1"/>
    <cellStyle name="Collegamento ipertestuale visitato" xfId="56" builtinId="9" hidden="1"/>
    <cellStyle name="Collegamento ipertestuale visitato" xfId="58" builtinId="9" hidden="1"/>
    <cellStyle name="Collegamento ipertestuale visitato" xfId="60" builtinId="9" hidden="1"/>
    <cellStyle name="Collegamento ipertestuale visitato" xfId="62" builtinId="9" hidden="1"/>
    <cellStyle name="Collegamento ipertestuale visitato" xfId="64" builtinId="9" hidden="1"/>
    <cellStyle name="Collegamento ipertestuale visitato" xfId="66" builtinId="9" hidden="1"/>
    <cellStyle name="Collegamento ipertestuale visitato" xfId="68" builtinId="9" hidden="1"/>
    <cellStyle name="Collegamento ipertestuale visitato" xfId="70" builtinId="9" hidden="1"/>
    <cellStyle name="Collegamento ipertestuale visitato" xfId="72" builtinId="9" hidden="1"/>
    <cellStyle name="Collegamento ipertestuale visitato" xfId="74" builtinId="9" hidden="1"/>
    <cellStyle name="Collegamento ipertestuale visitato" xfId="76" builtinId="9" hidden="1"/>
    <cellStyle name="Collegamento ipertestuale visitato" xfId="78" builtinId="9" hidden="1"/>
    <cellStyle name="Collegamento ipertestuale visitato" xfId="80" builtinId="9" hidden="1"/>
    <cellStyle name="Collegamento ipertestuale visitato" xfId="82" builtinId="9" hidden="1"/>
    <cellStyle name="Collegamento ipertestuale visitato" xfId="84" builtinId="9" hidden="1"/>
    <cellStyle name="Collegamento ipertestuale visitato" xfId="86" builtinId="9" hidden="1"/>
    <cellStyle name="Collegamento ipertestuale visitato" xfId="88" builtinId="9" hidden="1"/>
    <cellStyle name="Collegamento ipertestuale visitato" xfId="90" builtinId="9" hidden="1"/>
    <cellStyle name="Collegamento ipertestuale visitato" xfId="92" builtinId="9" hidden="1"/>
    <cellStyle name="Collegamento ipertestuale visitato" xfId="94" builtinId="9" hidden="1"/>
    <cellStyle name="Collegamento ipertestuale visitato" xfId="96" builtinId="9" hidden="1"/>
    <cellStyle name="Collegamento ipertestuale visitato" xfId="98" builtinId="9" hidden="1"/>
    <cellStyle name="Collegamento ipertestuale visitato" xfId="100" builtinId="9" hidden="1"/>
    <cellStyle name="Collegamento ipertestuale visitato" xfId="102" builtinId="9" hidden="1"/>
    <cellStyle name="Collegamento ipertestuale visitato" xfId="104" builtinId="9" hidden="1"/>
    <cellStyle name="Collegamento ipertestuale visitato" xfId="106" builtinId="9" hidden="1"/>
    <cellStyle name="Collegamento ipertestuale visitato" xfId="108" builtinId="9" hidden="1"/>
    <cellStyle name="Collegamento ipertestuale visitato" xfId="110" builtinId="9" hidden="1"/>
    <cellStyle name="Collegamento ipertestuale visitato" xfId="112" builtinId="9" hidden="1"/>
    <cellStyle name="Collegamento ipertestuale visitato" xfId="114" builtinId="9" hidden="1"/>
    <cellStyle name="Collegamento ipertestuale visitato" xfId="116" builtinId="9" hidden="1"/>
    <cellStyle name="Collegamento ipertestuale visitato" xfId="118" builtinId="9" hidden="1"/>
    <cellStyle name="Collegamento ipertestuale visitato" xfId="120" builtinId="9" hidden="1"/>
    <cellStyle name="Collegamento ipertestuale visitato" xfId="122" builtinId="9" hidden="1"/>
    <cellStyle name="Collegamento ipertestuale visitato" xfId="124" builtinId="9" hidden="1"/>
    <cellStyle name="Collegamento ipertestuale visitato" xfId="126" builtinId="9" hidden="1"/>
    <cellStyle name="Collegamento ipertestuale visitato" xfId="128" builtinId="9" hidden="1"/>
    <cellStyle name="Collegamento ipertestuale visitato" xfId="130" builtinId="9" hidden="1"/>
    <cellStyle name="Collegamento ipertestuale visitato" xfId="132" builtinId="9" hidden="1"/>
    <cellStyle name="Collegamento ipertestuale visitato" xfId="134" builtinId="9" hidden="1"/>
    <cellStyle name="Collegamento ipertestuale visitato" xfId="136" builtinId="9" hidden="1"/>
    <cellStyle name="Collegamento ipertestuale visitato" xfId="138" builtinId="9" hidden="1"/>
    <cellStyle name="Collegamento ipertestuale visitato" xfId="140" builtinId="9" hidden="1"/>
    <cellStyle name="Collegamento ipertestuale visitato" xfId="142" builtinId="9" hidden="1"/>
    <cellStyle name="Collegamento ipertestuale visitato" xfId="144" builtinId="9" hidden="1"/>
    <cellStyle name="Collegamento ipertestuale visitato" xfId="146" builtinId="9" hidden="1"/>
    <cellStyle name="Collegamento ipertestuale visitato" xfId="148" builtinId="9" hidden="1"/>
    <cellStyle name="Collegamento ipertestuale visitato" xfId="150" builtinId="9" hidden="1"/>
    <cellStyle name="Collegamento ipertestuale visitato" xfId="152" builtinId="9" hidden="1"/>
    <cellStyle name="Collegamento ipertestuale visitato" xfId="154" builtinId="9" hidden="1"/>
    <cellStyle name="Collegamento ipertestuale visitato" xfId="156" builtinId="9" hidden="1"/>
    <cellStyle name="Collegamento ipertestuale visitato" xfId="158" builtinId="9" hidden="1"/>
    <cellStyle name="Collegamento ipertestuale visitato" xfId="160" builtinId="9" hidden="1"/>
    <cellStyle name="Collegamento ipertestuale visitato" xfId="162" builtinId="9" hidden="1"/>
    <cellStyle name="Collegamento ipertestuale visitato" xfId="164" builtinId="9" hidden="1"/>
    <cellStyle name="Collegamento ipertestuale visitato" xfId="166" builtinId="9" hidden="1"/>
    <cellStyle name="Collegamento ipertestuale visitato" xfId="168" builtinId="9" hidden="1"/>
    <cellStyle name="Collegamento ipertestuale visitato" xfId="170" builtinId="9" hidden="1"/>
    <cellStyle name="Collegamento ipertestuale visitato" xfId="172" builtinId="9" hidden="1"/>
    <cellStyle name="Collegamento ipertestuale visitato" xfId="174" builtinId="9" hidden="1"/>
    <cellStyle name="Collegamento ipertestuale visitato" xfId="176" builtinId="9" hidden="1"/>
    <cellStyle name="Collegamento ipertestuale visitato" xfId="178" builtinId="9" hidden="1"/>
    <cellStyle name="Collegamento ipertestuale visitato" xfId="180" builtinId="9" hidden="1"/>
    <cellStyle name="Collegamento ipertestuale visitato" xfId="182" builtinId="9" hidden="1"/>
    <cellStyle name="Collegamento ipertestuale visitato" xfId="184" builtinId="9" hidden="1"/>
    <cellStyle name="Collegamento ipertestuale visitato" xfId="186" builtinId="9" hidden="1"/>
    <cellStyle name="Collegamento ipertestuale visitato" xfId="188" builtinId="9" hidden="1"/>
    <cellStyle name="Collegamento ipertestuale visitato" xfId="190" builtinId="9" hidden="1"/>
    <cellStyle name="Collegamento ipertestuale visitato" xfId="192" builtinId="9" hidden="1"/>
    <cellStyle name="Collegamento ipertestuale visitato" xfId="194" builtinId="9" hidden="1"/>
    <cellStyle name="Collegamento ipertestuale visitato" xfId="196" builtinId="9" hidden="1"/>
    <cellStyle name="Collegamento ipertestuale visitato" xfId="198" builtinId="9" hidden="1"/>
    <cellStyle name="Collegamento ipertestuale visitato" xfId="200" builtinId="9" hidden="1"/>
    <cellStyle name="Collegamento ipertestuale visitato" xfId="202" builtinId="9" hidden="1"/>
    <cellStyle name="Collegamento ipertestuale visitato" xfId="204" builtinId="9" hidden="1"/>
    <cellStyle name="Collegamento ipertestuale visitato" xfId="206" builtinId="9" hidden="1"/>
    <cellStyle name="Collegamento ipertestuale visitato" xfId="208" builtinId="9" hidden="1"/>
    <cellStyle name="Collegamento ipertestuale visitato" xfId="210" builtinId="9" hidden="1"/>
    <cellStyle name="Collegamento ipertestuale visitato" xfId="212" builtinId="9" hidden="1"/>
    <cellStyle name="Collegamento ipertestuale visitato" xfId="214" builtinId="9" hidden="1"/>
    <cellStyle name="Collegamento ipertestuale visitato" xfId="216" builtinId="9" hidden="1"/>
    <cellStyle name="Collegamento ipertestuale visitato" xfId="218" builtinId="9" hidden="1"/>
    <cellStyle name="Collegamento ipertestuale visitato" xfId="220" builtinId="9" hidden="1"/>
    <cellStyle name="Collegamento ipertestuale visitato" xfId="222" builtinId="9" hidden="1"/>
    <cellStyle name="Collegamento ipertestuale visitato" xfId="224" builtinId="9" hidden="1"/>
    <cellStyle name="Collegamento ipertestuale visitato" xfId="226" builtinId="9" hidden="1"/>
    <cellStyle name="Collegamento ipertestuale visitato" xfId="228" builtinId="9" hidden="1"/>
    <cellStyle name="Collegamento ipertestuale visitato" xfId="230" builtinId="9" hidden="1"/>
    <cellStyle name="Collegamento ipertestuale visitato" xfId="232" builtinId="9" hidden="1"/>
    <cellStyle name="Collegamento ipertestuale visitato" xfId="234" builtinId="9" hidden="1"/>
    <cellStyle name="Collegamento ipertestuale visitato" xfId="236" builtinId="9" hidden="1"/>
    <cellStyle name="Collegamento ipertestuale visitato" xfId="238" builtinId="9" hidden="1"/>
    <cellStyle name="Collegamento ipertestuale visitato" xfId="240" builtinId="9" hidden="1"/>
    <cellStyle name="Collegamento ipertestuale visitato" xfId="242" builtinId="9" hidden="1"/>
    <cellStyle name="Collegamento ipertestuale visitato" xfId="244" builtinId="9" hidden="1"/>
    <cellStyle name="Collegamento ipertestuale visitato" xfId="246" builtinId="9" hidden="1"/>
    <cellStyle name="Collegamento ipertestuale visitato" xfId="248" builtinId="9" hidden="1"/>
    <cellStyle name="Collegamento ipertestuale visitato" xfId="250" builtinId="9" hidden="1"/>
    <cellStyle name="Collegamento ipertestuale visitato" xfId="252" builtinId="9" hidden="1"/>
    <cellStyle name="Collegamento ipertestuale visitato" xfId="254" builtinId="9" hidden="1"/>
    <cellStyle name="Collegamento ipertestuale visitato" xfId="256" builtinId="9" hidden="1"/>
    <cellStyle name="Collegamento ipertestuale visitato" xfId="258" builtinId="9" hidden="1"/>
    <cellStyle name="Collegamento ipertestuale visitato" xfId="260" builtinId="9" hidden="1"/>
    <cellStyle name="Collegamento ipertestuale visitato" xfId="262" builtinId="9" hidden="1"/>
    <cellStyle name="Collegamento ipertestuale visitato" xfId="264" builtinId="9" hidden="1"/>
    <cellStyle name="Collegamento ipertestuale visitato" xfId="266" builtinId="9" hidden="1"/>
    <cellStyle name="Collegamento ipertestuale visitato" xfId="268" builtinId="9" hidden="1"/>
    <cellStyle name="Collegamento ipertestuale visitato" xfId="270" builtinId="9" hidden="1"/>
    <cellStyle name="Collegamento ipertestuale visitato" xfId="272" builtinId="9" hidden="1"/>
    <cellStyle name="Collegamento ipertestuale visitato" xfId="274" builtinId="9" hidden="1"/>
    <cellStyle name="Collegamento ipertestuale visitato" xfId="276" builtinId="9" hidden="1"/>
    <cellStyle name="Collegamento ipertestuale visitato" xfId="278" builtinId="9" hidden="1"/>
    <cellStyle name="Collegamento ipertestuale visitato" xfId="280" builtinId="9" hidden="1"/>
    <cellStyle name="Collegamento ipertestuale visitato" xfId="282" builtinId="9" hidden="1"/>
    <cellStyle name="Collegamento ipertestuale visitato" xfId="284" builtinId="9" hidden="1"/>
    <cellStyle name="Collegamento ipertestuale visitato" xfId="286" builtinId="9" hidden="1"/>
    <cellStyle name="Collegamento ipertestuale visitato" xfId="288" builtinId="9" hidden="1"/>
    <cellStyle name="Collegamento ipertestuale visitato" xfId="290" builtinId="9" hidden="1"/>
    <cellStyle name="Collegamento ipertestuale visitato" xfId="292" builtinId="9" hidden="1"/>
    <cellStyle name="Collegamento ipertestuale visitato" xfId="294" builtinId="9" hidden="1"/>
    <cellStyle name="Collegamento ipertestuale visitato" xfId="296" builtinId="9" hidden="1"/>
    <cellStyle name="Collegamento ipertestuale visitato" xfId="298" builtinId="9" hidden="1"/>
    <cellStyle name="Collegamento ipertestuale visitato" xfId="300" builtinId="9" hidden="1"/>
    <cellStyle name="Collegamento ipertestuale visitato" xfId="302" builtinId="9" hidden="1"/>
    <cellStyle name="Collegamento ipertestuale visitato" xfId="304" builtinId="9" hidden="1"/>
    <cellStyle name="Collegamento ipertestuale visitato" xfId="306" builtinId="9" hidden="1"/>
    <cellStyle name="Collegamento ipertestuale visitato" xfId="308" builtinId="9" hidden="1"/>
    <cellStyle name="Collegamento ipertestuale visitato" xfId="310" builtinId="9" hidden="1"/>
    <cellStyle name="Collegamento ipertestuale visitato" xfId="312" builtinId="9" hidden="1"/>
    <cellStyle name="Collegamento ipertestuale visitato" xfId="314" builtinId="9" hidden="1"/>
    <cellStyle name="Collegamento ipertestuale visitato" xfId="316" builtinId="9" hidden="1"/>
    <cellStyle name="Collegamento ipertestuale visitato" xfId="318" builtinId="9" hidden="1"/>
    <cellStyle name="Collegamento ipertestuale visitato" xfId="320" builtinId="9" hidden="1"/>
    <cellStyle name="Collegamento ipertestuale visitato" xfId="322" builtinId="9" hidden="1"/>
    <cellStyle name="Collegamento ipertestuale visitato" xfId="324" builtinId="9" hidden="1"/>
    <cellStyle name="Collegamento ipertestuale visitato" xfId="326" builtinId="9" hidden="1"/>
    <cellStyle name="Collegamento ipertestuale visitato" xfId="328" builtinId="9" hidden="1"/>
    <cellStyle name="Collegamento ipertestuale visitato" xfId="330" builtinId="9" hidden="1"/>
    <cellStyle name="Collegamento ipertestuale visitato" xfId="332" builtinId="9" hidden="1"/>
    <cellStyle name="Collegamento ipertestuale visitato" xfId="334" builtinId="9" hidden="1"/>
    <cellStyle name="Collegamento ipertestuale visitato" xfId="336" builtinId="9" hidden="1"/>
    <cellStyle name="Collegamento ipertestuale visitato" xfId="338" builtinId="9" hidden="1"/>
    <cellStyle name="Collegamento ipertestuale visitato" xfId="340" builtinId="9" hidden="1"/>
    <cellStyle name="Collegamento ipertestuale visitato" xfId="342" builtinId="9" hidden="1"/>
    <cellStyle name="Collegamento ipertestuale visitato" xfId="344" builtinId="9" hidden="1"/>
    <cellStyle name="Collegamento ipertestuale visitato" xfId="346" builtinId="9" hidden="1"/>
    <cellStyle name="Collegamento ipertestuale visitato" xfId="348" builtinId="9" hidden="1"/>
    <cellStyle name="Collegamento ipertestuale visitato" xfId="350" builtinId="9" hidden="1"/>
    <cellStyle name="Collegamento ipertestuale visitato" xfId="352" builtinId="9" hidden="1"/>
    <cellStyle name="Collegamento ipertestuale visitato" xfId="354" builtinId="9" hidden="1"/>
    <cellStyle name="Collegamento ipertestuale visitato" xfId="356" builtinId="9" hidden="1"/>
    <cellStyle name="Collegamento ipertestuale visitato" xfId="358" builtinId="9" hidden="1"/>
    <cellStyle name="Collegamento ipertestuale visitato" xfId="360" builtinId="9" hidden="1"/>
    <cellStyle name="Collegamento ipertestuale visitato" xfId="362" builtinId="9" hidden="1"/>
    <cellStyle name="Collegamento ipertestuale visitato" xfId="364" builtinId="9" hidden="1"/>
    <cellStyle name="Collegamento ipertestuale visitato" xfId="366" builtinId="9" hidden="1"/>
    <cellStyle name="Collegamento ipertestuale visitato" xfId="368" builtinId="9" hidden="1"/>
    <cellStyle name="Collegamento ipertestuale visitato" xfId="370" builtinId="9" hidden="1"/>
    <cellStyle name="Collegamento ipertestuale visitato" xfId="372" builtinId="9" hidden="1"/>
    <cellStyle name="Collegamento ipertestuale visitato" xfId="374" builtinId="9" hidden="1"/>
    <cellStyle name="Collegamento ipertestuale visitato" xfId="376" builtinId="9" hidden="1"/>
    <cellStyle name="Collegamento ipertestuale visitato" xfId="378" builtinId="9" hidden="1"/>
    <cellStyle name="Collegamento ipertestuale visitato" xfId="380" builtinId="9" hidden="1"/>
    <cellStyle name="Collegamento ipertestuale visitato" xfId="382" builtinId="9" hidden="1"/>
    <cellStyle name="Collegamento ipertestuale visitato" xfId="384" builtinId="9" hidden="1"/>
    <cellStyle name="Collegamento ipertestuale visitato" xfId="386" builtinId="9" hidden="1"/>
    <cellStyle name="Collegamento ipertestuale visitato" xfId="388" builtinId="9" hidden="1"/>
    <cellStyle name="Collegamento ipertestuale visitato" xfId="390" builtinId="9" hidden="1"/>
    <cellStyle name="Collegamento ipertestuale visitato" xfId="392" builtinId="9" hidden="1"/>
    <cellStyle name="Collegamento ipertestuale visitato" xfId="394" builtinId="9" hidden="1"/>
    <cellStyle name="Collegamento ipertestuale visitato" xfId="396" builtinId="9" hidden="1"/>
    <cellStyle name="Collegamento ipertestuale visitato" xfId="398" builtinId="9" hidden="1"/>
    <cellStyle name="Collegamento ipertestuale visitato" xfId="400" builtinId="9" hidden="1"/>
    <cellStyle name="Collegamento ipertestuale visitato" xfId="402" builtinId="9" hidden="1"/>
    <cellStyle name="Collegamento ipertestuale visitato" xfId="404" builtinId="9" hidden="1"/>
    <cellStyle name="Collegamento ipertestuale visitato" xfId="406" builtinId="9" hidden="1"/>
    <cellStyle name="Collegamento ipertestuale visitato" xfId="408" builtinId="9" hidden="1"/>
    <cellStyle name="Collegamento ipertestuale visitato" xfId="410" builtinId="9" hidden="1"/>
    <cellStyle name="Collegamento ipertestuale visitato" xfId="412" builtinId="9" hidden="1"/>
    <cellStyle name="Collegamento ipertestuale visitato" xfId="414" builtinId="9" hidden="1"/>
    <cellStyle name="Collegamento ipertestuale visitato" xfId="416" builtinId="9" hidden="1"/>
    <cellStyle name="Collegamento ipertestuale visitato" xfId="418" builtinId="9" hidden="1"/>
    <cellStyle name="Collegamento ipertestuale visitato" xfId="420" builtinId="9" hidden="1"/>
    <cellStyle name="Collegamento ipertestuale visitato" xfId="422" builtinId="9" hidden="1"/>
    <cellStyle name="Collegamento ipertestuale visitato" xfId="424" builtinId="9" hidden="1"/>
    <cellStyle name="Collegamento ipertestuale visitato" xfId="426" builtinId="9" hidden="1"/>
    <cellStyle name="Collegamento ipertestuale visitato" xfId="428" builtinId="9" hidden="1"/>
    <cellStyle name="Collegamento ipertestuale visitato" xfId="430" builtinId="9" hidden="1"/>
    <cellStyle name="Collegamento ipertestuale visitato" xfId="432" builtinId="9" hidden="1"/>
    <cellStyle name="Collegamento ipertestuale visitato" xfId="434" builtinId="9" hidden="1"/>
    <cellStyle name="Collegamento ipertestuale visitato" xfId="436" builtinId="9" hidden="1"/>
    <cellStyle name="Collegamento ipertestuale visitato" xfId="438" builtinId="9" hidden="1"/>
    <cellStyle name="Collegamento ipertestuale visitato" xfId="440" builtinId="9" hidden="1"/>
    <cellStyle name="Collegamento ipertestuale visitato" xfId="442" builtinId="9" hidden="1"/>
    <cellStyle name="Collegamento ipertestuale visitato" xfId="444" builtinId="9" hidden="1"/>
    <cellStyle name="Collegamento ipertestuale visitato" xfId="446" builtinId="9" hidden="1"/>
    <cellStyle name="Collegamento ipertestuale visitato" xfId="448" builtinId="9" hidden="1"/>
    <cellStyle name="Collegamento ipertestuale visitato" xfId="450" builtinId="9" hidden="1"/>
    <cellStyle name="Collegamento ipertestuale visitato" xfId="452" builtinId="9" hidden="1"/>
    <cellStyle name="Collegamento ipertestuale visitato" xfId="454" builtinId="9" hidden="1"/>
    <cellStyle name="Collegamento ipertestuale visitato" xfId="456" builtinId="9" hidden="1"/>
    <cellStyle name="Collegamento ipertestuale visitato" xfId="458" builtinId="9" hidden="1"/>
    <cellStyle name="Collegamento ipertestuale visitato" xfId="460" builtinId="9" hidden="1"/>
    <cellStyle name="Collegamento ipertestuale visitato" xfId="462" builtinId="9" hidden="1"/>
    <cellStyle name="Collegamento ipertestuale visitato" xfId="464" builtinId="9" hidden="1"/>
    <cellStyle name="Collegamento ipertestuale visitato" xfId="466" builtinId="9" hidden="1"/>
    <cellStyle name="Collegamento ipertestuale visitato" xfId="468" builtinId="9" hidden="1"/>
    <cellStyle name="Collegamento ipertestuale visitato" xfId="470" builtinId="9" hidden="1"/>
    <cellStyle name="Collegamento ipertestuale visitato" xfId="472" builtinId="9" hidden="1"/>
    <cellStyle name="Collegamento ipertestuale visitato" xfId="474" builtinId="9" hidden="1"/>
    <cellStyle name="Collegamento ipertestuale visitato" xfId="476" builtinId="9" hidden="1"/>
    <cellStyle name="Collegamento ipertestuale visitato" xfId="478" builtinId="9" hidden="1"/>
    <cellStyle name="Collegamento ipertestuale visitato" xfId="480" builtinId="9" hidden="1"/>
    <cellStyle name="Collegamento ipertestuale visitato" xfId="482" builtinId="9" hidden="1"/>
    <cellStyle name="Collegamento ipertestuale visitato" xfId="484" builtinId="9" hidden="1"/>
    <cellStyle name="Collegamento ipertestuale visitato" xfId="486" builtinId="9" hidden="1"/>
    <cellStyle name="Collegamento ipertestuale visitato" xfId="488" builtinId="9" hidden="1"/>
    <cellStyle name="Collegamento ipertestuale visitato" xfId="490" builtinId="9" hidden="1"/>
    <cellStyle name="Collegamento ipertestuale visitato" xfId="492" builtinId="9" hidden="1"/>
    <cellStyle name="Collegamento ipertestuale visitato" xfId="494" builtinId="9" hidden="1"/>
    <cellStyle name="Collegamento ipertestuale visitato" xfId="496" builtinId="9" hidden="1"/>
    <cellStyle name="Collegamento ipertestuale visitato" xfId="498" builtinId="9" hidden="1"/>
    <cellStyle name="Collegamento ipertestuale visitato" xfId="500" builtinId="9" hidden="1"/>
    <cellStyle name="Collegamento ipertestuale visitato" xfId="502" builtinId="9" hidden="1"/>
    <cellStyle name="Collegamento ipertestuale visitato" xfId="504" builtinId="9" hidden="1"/>
    <cellStyle name="Collegamento ipertestuale visitato" xfId="506" builtinId="9" hidden="1"/>
    <cellStyle name="Collegamento ipertestuale visitato" xfId="508" builtinId="9" hidden="1"/>
    <cellStyle name="Collegamento ipertestuale visitato" xfId="510" builtinId="9" hidden="1"/>
    <cellStyle name="Collegamento ipertestuale visitato" xfId="512" builtinId="9" hidden="1"/>
    <cellStyle name="Collegamento ipertestuale visitato" xfId="514" builtinId="9" hidden="1"/>
    <cellStyle name="Collegamento ipertestuale visitato" xfId="516" builtinId="9" hidden="1"/>
    <cellStyle name="Collegamento ipertestuale visitato" xfId="518" builtinId="9" hidden="1"/>
    <cellStyle name="Collegamento ipertestuale visitato" xfId="520" builtinId="9" hidden="1"/>
    <cellStyle name="Collegamento ipertestuale visitato" xfId="522" builtinId="9" hidden="1"/>
    <cellStyle name="Collegamento ipertestuale visitato" xfId="524" builtinId="9" hidden="1"/>
    <cellStyle name="Collegamento ipertestuale visitato" xfId="526" builtinId="9" hidden="1"/>
    <cellStyle name="Collegamento ipertestuale visitato" xfId="528" builtinId="9" hidden="1"/>
    <cellStyle name="Collegamento ipertestuale visitato" xfId="530" builtinId="9" hidden="1"/>
    <cellStyle name="Collegamento ipertestuale visitato" xfId="532" builtinId="9" hidden="1"/>
    <cellStyle name="Collegamento ipertestuale visitato" xfId="534" builtinId="9" hidden="1"/>
    <cellStyle name="Collegamento ipertestuale visitato" xfId="536" builtinId="9" hidden="1"/>
    <cellStyle name="Collegamento ipertestuale visitato" xfId="538" builtinId="9" hidden="1"/>
    <cellStyle name="Collegamento ipertestuale visitato" xfId="540" builtinId="9" hidden="1"/>
    <cellStyle name="Collegamento ipertestuale visitato" xfId="542" builtinId="9" hidden="1"/>
    <cellStyle name="Collegamento ipertestuale visitato" xfId="544" builtinId="9" hidden="1"/>
    <cellStyle name="Collegamento ipertestuale visitato" xfId="546" builtinId="9" hidden="1"/>
    <cellStyle name="Collegamento ipertestuale visitato" xfId="548" builtinId="9" hidden="1"/>
    <cellStyle name="Collegamento ipertestuale visitato" xfId="550" builtinId="9" hidden="1"/>
    <cellStyle name="Collegamento ipertestuale visitato" xfId="552" builtinId="9" hidden="1"/>
    <cellStyle name="Collegamento ipertestuale visitato" xfId="554" builtinId="9" hidden="1"/>
    <cellStyle name="Collegamento ipertestuale visitato" xfId="556" builtinId="9" hidden="1"/>
    <cellStyle name="Collegamento ipertestuale visitato" xfId="558" builtinId="9" hidden="1"/>
    <cellStyle name="Collegamento ipertestuale visitato" xfId="560" builtinId="9" hidden="1"/>
    <cellStyle name="Collegamento ipertestuale visitato" xfId="562" builtinId="9" hidden="1"/>
    <cellStyle name="Collegamento ipertestuale visitato" xfId="564" builtinId="9" hidden="1"/>
    <cellStyle name="Collegamento ipertestuale visitato" xfId="566" builtinId="9" hidden="1"/>
    <cellStyle name="Collegamento ipertestuale visitato" xfId="568" builtinId="9" hidden="1"/>
    <cellStyle name="Collegamento ipertestuale visitato" xfId="570" builtinId="9" hidden="1"/>
    <cellStyle name="Collegamento ipertestuale visitato" xfId="572" builtinId="9" hidden="1"/>
    <cellStyle name="Collegamento ipertestuale visitato" xfId="574" builtinId="9" hidden="1"/>
    <cellStyle name="Collegamento ipertestuale visitato" xfId="576" builtinId="9" hidden="1"/>
    <cellStyle name="Collegamento ipertestuale visitato" xfId="578" builtinId="9" hidden="1"/>
    <cellStyle name="Collegamento ipertestuale visitato" xfId="580" builtinId="9" hidden="1"/>
    <cellStyle name="Collegamento ipertestuale visitato" xfId="582" builtinId="9" hidden="1"/>
    <cellStyle name="Collegamento ipertestuale visitato" xfId="584" builtinId="9" hidden="1"/>
    <cellStyle name="Collegamento ipertestuale visitato" xfId="586" builtinId="9" hidden="1"/>
    <cellStyle name="Collegamento ipertestuale visitato" xfId="588" builtinId="9" hidden="1"/>
    <cellStyle name="Collegamento ipertestuale visitato" xfId="590" builtinId="9" hidden="1"/>
    <cellStyle name="Collegamento ipertestuale visitato" xfId="592" builtinId="9" hidden="1"/>
    <cellStyle name="Collegamento ipertestuale visitato" xfId="594" builtinId="9" hidden="1"/>
    <cellStyle name="Collegamento ipertestuale visitato" xfId="596" builtinId="9" hidden="1"/>
    <cellStyle name="Collegamento ipertestuale visitato" xfId="598" builtinId="9" hidden="1"/>
    <cellStyle name="Collegamento ipertestuale visitato" xfId="600" builtinId="9" hidden="1"/>
    <cellStyle name="Collegamento ipertestuale visitato" xfId="602" builtinId="9" hidden="1"/>
    <cellStyle name="Collegamento ipertestuale visitato" xfId="604" builtinId="9" hidden="1"/>
    <cellStyle name="Collegamento ipertestuale visitato" xfId="606" builtinId="9" hidden="1"/>
    <cellStyle name="Collegamento ipertestuale visitato" xfId="608" builtinId="9" hidden="1"/>
    <cellStyle name="Collegamento ipertestuale visitato" xfId="610" builtinId="9" hidden="1"/>
    <cellStyle name="Collegamento ipertestuale visitato" xfId="612" builtinId="9" hidden="1"/>
    <cellStyle name="Collegamento ipertestuale visitato" xfId="614" builtinId="9" hidden="1"/>
    <cellStyle name="Collegamento ipertestuale visitato" xfId="616" builtinId="9" hidden="1"/>
    <cellStyle name="Collegamento ipertestuale visitato" xfId="618" builtinId="9" hidden="1"/>
    <cellStyle name="Collegamento ipertestuale visitato" xfId="620" builtinId="9" hidden="1"/>
    <cellStyle name="Collegamento ipertestuale visitato" xfId="622" builtinId="9" hidden="1"/>
    <cellStyle name="Collegamento ipertestuale visitato" xfId="624" builtinId="9" hidden="1"/>
    <cellStyle name="Collegamento ipertestuale visitato" xfId="626" builtinId="9" hidden="1"/>
    <cellStyle name="Collegamento ipertestuale visitato" xfId="628" builtinId="9" hidden="1"/>
    <cellStyle name="Collegamento ipertestuale visitato" xfId="630" builtinId="9" hidden="1"/>
    <cellStyle name="Collegamento ipertestuale visitato" xfId="632" builtinId="9" hidden="1"/>
    <cellStyle name="Collegamento ipertestuale visitato" xfId="634" builtinId="9" hidden="1"/>
    <cellStyle name="Collegamento ipertestuale visitato" xfId="636" builtinId="9" hidden="1"/>
    <cellStyle name="Collegamento ipertestuale visitato" xfId="638" builtinId="9" hidden="1"/>
    <cellStyle name="Collegamento ipertestuale visitato" xfId="640" builtinId="9" hidden="1"/>
    <cellStyle name="Collegamento ipertestuale visitato" xfId="642" builtinId="9" hidden="1"/>
    <cellStyle name="Collegamento ipertestuale visitato" xfId="644" builtinId="9" hidden="1"/>
    <cellStyle name="Collegamento ipertestuale visitato" xfId="646" builtinId="9" hidden="1"/>
    <cellStyle name="Collegamento ipertestuale visitato" xfId="648" builtinId="9" hidden="1"/>
    <cellStyle name="Collegamento ipertestuale visitato" xfId="650" builtinId="9" hidden="1"/>
    <cellStyle name="Collegamento ipertestuale visitato" xfId="652" builtinId="9" hidden="1"/>
    <cellStyle name="Collegamento ipertestuale visitato" xfId="654" builtinId="9" hidden="1"/>
    <cellStyle name="Collegamento ipertestuale visitato" xfId="656" builtinId="9" hidden="1"/>
    <cellStyle name="Collegamento ipertestuale visitato" xfId="658" builtinId="9" hidden="1"/>
    <cellStyle name="Collegamento ipertestuale visitato" xfId="660" builtinId="9" hidden="1"/>
    <cellStyle name="Collegamento ipertestuale visitato" xfId="662" builtinId="9" hidden="1"/>
    <cellStyle name="Collegamento ipertestuale visitato" xfId="664" builtinId="9" hidden="1"/>
    <cellStyle name="Collegamento ipertestuale visitato" xfId="666" builtinId="9" hidden="1"/>
    <cellStyle name="Collegamento ipertestuale visitato" xfId="668" builtinId="9" hidden="1"/>
    <cellStyle name="Collegamento ipertestuale visitato" xfId="670" builtinId="9" hidden="1"/>
    <cellStyle name="Collegamento ipertestuale visitato" xfId="672" builtinId="9" hidden="1"/>
    <cellStyle name="Collegamento ipertestuale visitato" xfId="674" builtinId="9" hidden="1"/>
    <cellStyle name="Collegamento ipertestuale visitato" xfId="676" builtinId="9" hidden="1"/>
    <cellStyle name="Collegamento ipertestuale visitato" xfId="678" builtinId="9" hidden="1"/>
    <cellStyle name="Collegamento ipertestuale visitato" xfId="680" builtinId="9" hidden="1"/>
    <cellStyle name="Collegamento ipertestuale visitato" xfId="682" builtinId="9" hidden="1"/>
    <cellStyle name="Collegamento ipertestuale visitato" xfId="684" builtinId="9" hidden="1"/>
    <cellStyle name="Collegamento ipertestuale visitato" xfId="686" builtinId="9" hidden="1"/>
    <cellStyle name="Collegamento ipertestuale visitato" xfId="688" builtinId="9" hidden="1"/>
    <cellStyle name="Collegamento ipertestuale visitato" xfId="690" builtinId="9" hidden="1"/>
    <cellStyle name="Collegamento ipertestuale visitato" xfId="692" builtinId="9" hidden="1"/>
    <cellStyle name="Collegamento ipertestuale visitato" xfId="694" builtinId="9" hidden="1"/>
    <cellStyle name="Collegamento ipertestuale visitato" xfId="696" builtinId="9" hidden="1"/>
    <cellStyle name="Collegamento ipertestuale visitato" xfId="698" builtinId="9" hidden="1"/>
    <cellStyle name="Collegamento ipertestuale visitato" xfId="700" builtinId="9" hidden="1"/>
    <cellStyle name="Collegamento ipertestuale visitato" xfId="702" builtinId="9" hidden="1"/>
    <cellStyle name="Collegamento ipertestuale visitato" xfId="704" builtinId="9" hidden="1"/>
    <cellStyle name="Collegamento ipertestuale visitato" xfId="706" builtinId="9" hidden="1"/>
    <cellStyle name="Collegamento ipertestuale visitato" xfId="708" builtinId="9" hidden="1"/>
    <cellStyle name="Collegamento ipertestuale visitato" xfId="710" builtinId="9" hidden="1"/>
    <cellStyle name="Collegamento ipertestuale visitato" xfId="712" builtinId="9" hidden="1"/>
    <cellStyle name="Collegamento ipertestuale visitato" xfId="714" builtinId="9" hidden="1"/>
    <cellStyle name="Collegamento ipertestuale visitato" xfId="716" builtinId="9" hidden="1"/>
    <cellStyle name="Collegamento ipertestuale visitato" xfId="718" builtinId="9" hidden="1"/>
    <cellStyle name="Collegamento ipertestuale visitato" xfId="720" builtinId="9" hidden="1"/>
    <cellStyle name="Collegamento ipertestuale visitato" xfId="722" builtinId="9" hidden="1"/>
    <cellStyle name="Collegamento ipertestuale visitato" xfId="724" builtinId="9" hidden="1"/>
    <cellStyle name="Collegamento ipertestuale visitato" xfId="726" builtinId="9" hidden="1"/>
    <cellStyle name="Collegamento ipertestuale visitato" xfId="728" builtinId="9" hidden="1"/>
    <cellStyle name="Collegamento ipertestuale visitato" xfId="730" builtinId="9" hidden="1"/>
    <cellStyle name="Collegamento ipertestuale visitato" xfId="732" builtinId="9" hidden="1"/>
    <cellStyle name="Collegamento ipertestuale visitato" xfId="734" builtinId="9" hidden="1"/>
    <cellStyle name="Collegamento ipertestuale visitato" xfId="736" builtinId="9" hidden="1"/>
    <cellStyle name="Collegamento ipertestuale visitato" xfId="738" builtinId="9" hidden="1"/>
    <cellStyle name="Collegamento ipertestuale visitato" xfId="740" builtinId="9" hidden="1"/>
    <cellStyle name="Collegamento ipertestuale visitato" xfId="742" builtinId="9" hidden="1"/>
    <cellStyle name="Collegamento ipertestuale visitato" xfId="744" builtinId="9" hidden="1"/>
    <cellStyle name="Collegamento ipertestuale visitato" xfId="746" builtinId="9" hidden="1"/>
    <cellStyle name="Collegamento ipertestuale visitato" xfId="748" builtinId="9" hidden="1"/>
    <cellStyle name="Collegamento ipertestuale visitato" xfId="750" builtinId="9" hidden="1"/>
    <cellStyle name="Collegamento ipertestuale visitato" xfId="752" builtinId="9" hidden="1"/>
    <cellStyle name="Collegamento ipertestuale visitato" xfId="754" builtinId="9" hidden="1"/>
    <cellStyle name="Collegamento ipertestuale visitato" xfId="756" builtinId="9" hidden="1"/>
    <cellStyle name="Collegamento ipertestuale visitato" xfId="758" builtinId="9" hidden="1"/>
    <cellStyle name="Collegamento ipertestuale visitato" xfId="760" builtinId="9" hidden="1"/>
    <cellStyle name="Collegamento ipertestuale visitato" xfId="762" builtinId="9" hidden="1"/>
    <cellStyle name="Collegamento ipertestuale visitato" xfId="764" builtinId="9" hidden="1"/>
    <cellStyle name="Collegamento ipertestuale visitato" xfId="766" builtinId="9" hidden="1"/>
    <cellStyle name="Collegamento ipertestuale visitato" xfId="768" builtinId="9" hidden="1"/>
    <cellStyle name="Collegamento ipertestuale visitato" xfId="770" builtinId="9" hidden="1"/>
    <cellStyle name="Collegamento ipertestuale visitato" xfId="772" builtinId="9" hidden="1"/>
    <cellStyle name="Collegamento ipertestuale visitato" xfId="774" builtinId="9" hidden="1"/>
    <cellStyle name="Collegamento ipertestuale visitato" xfId="776" builtinId="9" hidden="1"/>
    <cellStyle name="Collegamento ipertestuale visitato" xfId="778" builtinId="9" hidden="1"/>
    <cellStyle name="Collegamento ipertestuale visitato" xfId="780" builtinId="9" hidden="1"/>
    <cellStyle name="Collegamento ipertestuale visitato" xfId="782" builtinId="9" hidden="1"/>
    <cellStyle name="Collegamento ipertestuale visitato" xfId="784" builtinId="9" hidden="1"/>
    <cellStyle name="Collegamento ipertestuale visitato" xfId="786" builtinId="9" hidden="1"/>
    <cellStyle name="Collegamento ipertestuale visitato" xfId="788" builtinId="9" hidden="1"/>
    <cellStyle name="Collegamento ipertestuale visitato" xfId="790" builtinId="9" hidden="1"/>
    <cellStyle name="Collegamento ipertestuale visitato" xfId="792" builtinId="9" hidden="1"/>
    <cellStyle name="Collegamento ipertestuale visitato" xfId="794" builtinId="9" hidden="1"/>
    <cellStyle name="Collegamento ipertestuale visitato" xfId="796" builtinId="9" hidden="1"/>
    <cellStyle name="Collegamento ipertestuale visitato" xfId="798" builtinId="9" hidden="1"/>
    <cellStyle name="Collegamento ipertestuale visitato" xfId="800" builtinId="9" hidden="1"/>
    <cellStyle name="Collegamento ipertestuale visitato" xfId="802" builtinId="9" hidden="1"/>
    <cellStyle name="Collegamento ipertestuale visitato" xfId="804" builtinId="9" hidden="1"/>
    <cellStyle name="Collegamento ipertestuale visitato" xfId="806" builtinId="9" hidden="1"/>
    <cellStyle name="Collegamento ipertestuale visitato" xfId="808" builtinId="9" hidden="1"/>
    <cellStyle name="Collegamento ipertestuale visitato" xfId="810" builtinId="9" hidden="1"/>
    <cellStyle name="Collegamento ipertestuale visitato" xfId="812" builtinId="9" hidden="1"/>
    <cellStyle name="Collegamento ipertestuale visitato" xfId="814" builtinId="9" hidden="1"/>
    <cellStyle name="Collegamento ipertestuale visitato" xfId="816" builtinId="9" hidden="1"/>
    <cellStyle name="Collegamento ipertestuale visitato" xfId="818" builtinId="9" hidden="1"/>
    <cellStyle name="Collegamento ipertestuale visitato" xfId="820" builtinId="9" hidden="1"/>
    <cellStyle name="Collegamento ipertestuale visitato" xfId="822" builtinId="9" hidden="1"/>
    <cellStyle name="Collegamento ipertestuale visitato" xfId="824" builtinId="9" hidden="1"/>
    <cellStyle name="Collegamento ipertestuale visitato" xfId="826" builtinId="9" hidden="1"/>
    <cellStyle name="Collegamento ipertestuale visitato" xfId="828" builtinId="9" hidden="1"/>
    <cellStyle name="Collegamento ipertestuale visitato" xfId="830" builtinId="9" hidden="1"/>
    <cellStyle name="Collegamento ipertestuale visitato" xfId="832" builtinId="9" hidden="1"/>
    <cellStyle name="Collegamento ipertestuale visitato" xfId="834" builtinId="9" hidden="1"/>
    <cellStyle name="Collegamento ipertestuale visitato" xfId="836" builtinId="9" hidden="1"/>
    <cellStyle name="Collegamento ipertestuale visitato" xfId="838" builtinId="9" hidden="1"/>
    <cellStyle name="Collegamento ipertestuale visitato" xfId="840" builtinId="9" hidden="1"/>
    <cellStyle name="Collegamento ipertestuale visitato" xfId="842" builtinId="9" hidden="1"/>
    <cellStyle name="Collegamento ipertestuale visitato" xfId="844" builtinId="9" hidden="1"/>
    <cellStyle name="Collegamento ipertestuale visitato" xfId="846" builtinId="9" hidden="1"/>
    <cellStyle name="Collegamento ipertestuale visitato" xfId="848" builtinId="9" hidden="1"/>
    <cellStyle name="Collegamento ipertestuale visitato" xfId="850" builtinId="9" hidden="1"/>
    <cellStyle name="Collegamento ipertestuale visitato" xfId="852" builtinId="9" hidden="1"/>
    <cellStyle name="Collegamento ipertestuale visitato" xfId="854" builtinId="9" hidden="1"/>
    <cellStyle name="Collegamento ipertestuale visitato" xfId="856" builtinId="9" hidden="1"/>
    <cellStyle name="Collegamento ipertestuale visitato" xfId="858" builtinId="9" hidden="1"/>
    <cellStyle name="Collegamento ipertestuale visitato" xfId="860" builtinId="9" hidden="1"/>
    <cellStyle name="Collegamento ipertestuale visitato" xfId="862" builtinId="9" hidden="1"/>
    <cellStyle name="Collegamento ipertestuale visitato" xfId="864" builtinId="9" hidden="1"/>
    <cellStyle name="Collegamento ipertestuale visitato" xfId="866" builtinId="9" hidden="1"/>
    <cellStyle name="Collegamento ipertestuale visitato" xfId="868" builtinId="9" hidden="1"/>
    <cellStyle name="Collegamento ipertestuale visitato" xfId="870" builtinId="9" hidden="1"/>
    <cellStyle name="Collegamento ipertestuale visitato" xfId="872" builtinId="9" hidden="1"/>
    <cellStyle name="Collegamento ipertestuale visitato" xfId="874" builtinId="9" hidden="1"/>
    <cellStyle name="Collegamento ipertestuale visitato" xfId="876" builtinId="9" hidden="1"/>
    <cellStyle name="Collegamento ipertestuale visitato" xfId="878" builtinId="9" hidden="1"/>
    <cellStyle name="Collegamento ipertestuale visitato" xfId="880" builtinId="9" hidden="1"/>
    <cellStyle name="Collegamento ipertestuale visitato" xfId="882" builtinId="9" hidden="1"/>
    <cellStyle name="Collegamento ipertestuale visitato" xfId="884" builtinId="9" hidden="1"/>
    <cellStyle name="Collegamento ipertestuale visitato" xfId="886" builtinId="9" hidden="1"/>
    <cellStyle name="Collegamento ipertestuale visitato" xfId="888" builtinId="9" hidden="1"/>
    <cellStyle name="Collegamento ipertestuale visitato" xfId="890" builtinId="9" hidden="1"/>
    <cellStyle name="Collegamento ipertestuale visitato" xfId="892" builtinId="9" hidden="1"/>
    <cellStyle name="Collegamento ipertestuale visitato" xfId="894" builtinId="9" hidden="1"/>
    <cellStyle name="Collegamento ipertestuale visitato" xfId="896" builtinId="9" hidden="1"/>
    <cellStyle name="Collegamento ipertestuale visitato" xfId="898" builtinId="9" hidden="1"/>
    <cellStyle name="Collegamento ipertestuale visitato" xfId="900" builtinId="9" hidden="1"/>
    <cellStyle name="Collegamento ipertestuale visitato" xfId="902" builtinId="9" hidden="1"/>
    <cellStyle name="Collegamento ipertestuale visitato" xfId="904" builtinId="9" hidden="1"/>
    <cellStyle name="Collegamento ipertestuale visitato" xfId="906" builtinId="9" hidden="1"/>
    <cellStyle name="Collegamento ipertestuale visitato" xfId="908" builtinId="9" hidden="1"/>
    <cellStyle name="Collegamento ipertestuale visitato" xfId="910" builtinId="9" hidden="1"/>
    <cellStyle name="Collegamento ipertestuale visitato" xfId="912" builtinId="9" hidden="1"/>
    <cellStyle name="Collegamento ipertestuale visitato" xfId="914" builtinId="9" hidden="1"/>
    <cellStyle name="Collegamento ipertestuale visitato" xfId="916" builtinId="9" hidden="1"/>
    <cellStyle name="Collegamento ipertestuale visitato" xfId="918" builtinId="9" hidden="1"/>
    <cellStyle name="Collegamento ipertestuale visitato" xfId="920" builtinId="9" hidden="1"/>
    <cellStyle name="Collegamento ipertestuale visitato" xfId="922" builtinId="9" hidden="1"/>
    <cellStyle name="Collegamento ipertestuale visitato" xfId="924" builtinId="9" hidden="1"/>
    <cellStyle name="Collegamento ipertestuale visitato" xfId="926" builtinId="9" hidden="1"/>
    <cellStyle name="Collegamento ipertestuale visitato" xfId="928" builtinId="9" hidden="1"/>
    <cellStyle name="Collegamento ipertestuale visitato" xfId="930" builtinId="9" hidden="1"/>
    <cellStyle name="Collegamento ipertestuale visitato" xfId="932" builtinId="9" hidden="1"/>
    <cellStyle name="Collegamento ipertestuale visitato" xfId="934" builtinId="9" hidden="1"/>
    <cellStyle name="Collegamento ipertestuale visitato" xfId="936" builtinId="9" hidden="1"/>
    <cellStyle name="Collegamento ipertestuale visitato" xfId="938" builtinId="9" hidden="1"/>
    <cellStyle name="Collegamento ipertestuale visitato" xfId="940" builtinId="9" hidden="1"/>
    <cellStyle name="Collegamento ipertestuale visitato" xfId="942" builtinId="9" hidden="1"/>
    <cellStyle name="Collegamento ipertestuale visitato" xfId="944" builtinId="9" hidden="1"/>
    <cellStyle name="Collegamento ipertestuale visitato" xfId="946" builtinId="9" hidden="1"/>
    <cellStyle name="Collegamento ipertestuale visitato" xfId="948" builtinId="9" hidden="1"/>
    <cellStyle name="Collegamento ipertestuale visitato" xfId="950" builtinId="9" hidden="1"/>
    <cellStyle name="Collegamento ipertestuale visitato" xfId="952" builtinId="9" hidden="1"/>
    <cellStyle name="Collegamento ipertestuale visitato" xfId="954" builtinId="9" hidden="1"/>
    <cellStyle name="Collegamento ipertestuale visitato" xfId="956" builtinId="9" hidden="1"/>
    <cellStyle name="Collegamento ipertestuale visitato" xfId="958" builtinId="9" hidden="1"/>
    <cellStyle name="Collegamento ipertestuale visitato" xfId="960" builtinId="9" hidden="1"/>
    <cellStyle name="Collegamento ipertestuale visitato" xfId="962" builtinId="9" hidden="1"/>
    <cellStyle name="Collegamento ipertestuale visitato" xfId="964" builtinId="9" hidden="1"/>
    <cellStyle name="Collegamento ipertestuale visitato" xfId="966" builtinId="9" hidden="1"/>
    <cellStyle name="Collegamento ipertestuale visitato" xfId="968" builtinId="9" hidden="1"/>
    <cellStyle name="Collegamento ipertestuale visitato" xfId="970" builtinId="9" hidden="1"/>
    <cellStyle name="Collegamento ipertestuale visitato" xfId="972" builtinId="9" hidden="1"/>
    <cellStyle name="Collegamento ipertestuale visitato" xfId="974" builtinId="9" hidden="1"/>
    <cellStyle name="Collegamento ipertestuale visitato" xfId="976" builtinId="9" hidden="1"/>
    <cellStyle name="Collegamento ipertestuale visitato" xfId="978" builtinId="9" hidden="1"/>
    <cellStyle name="Collegamento ipertestuale visitato" xfId="980" builtinId="9" hidden="1"/>
    <cellStyle name="Collegamento ipertestuale visitato" xfId="982" builtinId="9" hidden="1"/>
    <cellStyle name="Collegamento ipertestuale visitato" xfId="984" builtinId="9" hidden="1"/>
    <cellStyle name="Collegamento ipertestuale visitato" xfId="986" builtinId="9" hidden="1"/>
    <cellStyle name="Collegamento ipertestuale visitato" xfId="988" builtinId="9" hidden="1"/>
    <cellStyle name="Collegamento ipertestuale visitato" xfId="990" builtinId="9" hidden="1"/>
    <cellStyle name="Collegamento ipertestuale visitato" xfId="992" builtinId="9" hidden="1"/>
    <cellStyle name="Collegamento ipertestuale visitato" xfId="994" builtinId="9" hidden="1"/>
    <cellStyle name="Collegamento ipertestuale visitato" xfId="996" builtinId="9" hidden="1"/>
    <cellStyle name="Collegamento ipertestuale visitato" xfId="998" builtinId="9" hidden="1"/>
    <cellStyle name="Collegamento ipertestuale visitato" xfId="1000" builtinId="9" hidden="1"/>
    <cellStyle name="Collegamento ipertestuale visitato" xfId="1002" builtinId="9" hidden="1"/>
    <cellStyle name="Collegamento ipertestuale visitato" xfId="1004" builtinId="9" hidden="1"/>
    <cellStyle name="Collegamento ipertestuale visitato" xfId="1006" builtinId="9" hidden="1"/>
    <cellStyle name="Collegamento ipertestuale visitato" xfId="1008" builtinId="9" hidden="1"/>
    <cellStyle name="Collegamento ipertestuale visitato" xfId="1010" builtinId="9" hidden="1"/>
    <cellStyle name="Collegamento ipertestuale visitato" xfId="1012" builtinId="9" hidden="1"/>
    <cellStyle name="Collegamento ipertestuale visitato" xfId="1014" builtinId="9" hidden="1"/>
    <cellStyle name="Collegamento ipertestuale visitato" xfId="1016" builtinId="9" hidden="1"/>
    <cellStyle name="Collegamento ipertestuale visitato" xfId="1018" builtinId="9" hidden="1"/>
    <cellStyle name="Collegamento ipertestuale visitato" xfId="1020" builtinId="9" hidden="1"/>
    <cellStyle name="Collegamento ipertestuale visitato" xfId="1022" builtinId="9" hidden="1"/>
    <cellStyle name="Collegamento ipertestuale visitato" xfId="1024" builtinId="9" hidden="1"/>
    <cellStyle name="Collegamento ipertestuale visitato" xfId="1026" builtinId="9" hidden="1"/>
    <cellStyle name="Collegamento ipertestuale visitato" xfId="1028" builtinId="9" hidden="1"/>
    <cellStyle name="Collegamento ipertestuale visitato" xfId="1030" builtinId="9" hidden="1"/>
    <cellStyle name="Collegamento ipertestuale visitato" xfId="1032" builtinId="9" hidden="1"/>
    <cellStyle name="Collegamento ipertestuale visitato" xfId="1034" builtinId="9" hidden="1"/>
    <cellStyle name="Collegamento ipertestuale visitato" xfId="1036" builtinId="9" hidden="1"/>
    <cellStyle name="Collegamento ipertestuale visitato" xfId="1038" builtinId="9" hidden="1"/>
    <cellStyle name="Collegamento ipertestuale visitato" xfId="1040" builtinId="9" hidden="1"/>
    <cellStyle name="Collegamento ipertestuale visitato" xfId="1042" builtinId="9" hidden="1"/>
    <cellStyle name="Collegamento ipertestuale visitato" xfId="1044" builtinId="9" hidden="1"/>
    <cellStyle name="Collegamento ipertestuale visitato" xfId="1046" builtinId="9" hidden="1"/>
    <cellStyle name="Collegamento ipertestuale visitato" xfId="1048" builtinId="9" hidden="1"/>
    <cellStyle name="Collegamento ipertestuale visitato" xfId="1050" builtinId="9" hidden="1"/>
    <cellStyle name="Collegamento ipertestuale visitato" xfId="1052" builtinId="9" hidden="1"/>
    <cellStyle name="Collegamento ipertestuale visitato" xfId="1054" builtinId="9" hidden="1"/>
    <cellStyle name="Collegamento ipertestuale visitato" xfId="1056" builtinId="9" hidden="1"/>
    <cellStyle name="Collegamento ipertestuale visitato" xfId="1058" builtinId="9" hidden="1"/>
    <cellStyle name="Collegamento ipertestuale visitato" xfId="1060" builtinId="9" hidden="1"/>
    <cellStyle name="Collegamento ipertestuale visitato" xfId="1062" builtinId="9" hidden="1"/>
    <cellStyle name="Collegamento ipertestuale visitato" xfId="1064" builtinId="9" hidden="1"/>
    <cellStyle name="Collegamento ipertestuale visitato" xfId="1066" builtinId="9" hidden="1"/>
    <cellStyle name="Collegamento ipertestuale visitato" xfId="1068" builtinId="9" hidden="1"/>
    <cellStyle name="Collegamento ipertestuale visitato" xfId="1070" builtinId="9" hidden="1"/>
    <cellStyle name="Collegamento ipertestuale visitato" xfId="1072" builtinId="9" hidden="1"/>
    <cellStyle name="Collegamento ipertestuale visitato" xfId="1074" builtinId="9" hidden="1"/>
    <cellStyle name="Collegamento ipertestuale visitato" xfId="1076" builtinId="9" hidden="1"/>
    <cellStyle name="Collegamento ipertestuale visitato" xfId="1078" builtinId="9" hidden="1"/>
    <cellStyle name="Collegamento ipertestuale visitato" xfId="1080" builtinId="9" hidden="1"/>
    <cellStyle name="Collegamento ipertestuale visitato" xfId="1082" builtinId="9" hidden="1"/>
    <cellStyle name="Collegamento ipertestuale visitato" xfId="1084" builtinId="9" hidden="1"/>
    <cellStyle name="Collegamento ipertestuale visitato" xfId="1086" builtinId="9" hidden="1"/>
    <cellStyle name="Collegamento ipertestuale visitato" xfId="1088" builtinId="9" hidden="1"/>
    <cellStyle name="Collegamento ipertestuale visitato" xfId="1090" builtinId="9" hidden="1"/>
    <cellStyle name="Collegamento ipertestuale visitato" xfId="1092" builtinId="9" hidden="1"/>
    <cellStyle name="Collegamento ipertestuale visitato" xfId="1094" builtinId="9" hidden="1"/>
    <cellStyle name="Collegamento ipertestuale visitato" xfId="1096" builtinId="9" hidden="1"/>
    <cellStyle name="Collegamento ipertestuale visitato" xfId="1098" builtinId="9" hidden="1"/>
    <cellStyle name="Collegamento ipertestuale visitato" xfId="1100" builtinId="9" hidden="1"/>
    <cellStyle name="Collegamento ipertestuale visitato" xfId="1102" builtinId="9" hidden="1"/>
    <cellStyle name="Collegamento ipertestuale visitato" xfId="1104" builtinId="9" hidden="1"/>
    <cellStyle name="Collegamento ipertestuale visitato" xfId="1106" builtinId="9" hidden="1"/>
    <cellStyle name="Collegamento ipertestuale visitato" xfId="1108" builtinId="9" hidden="1"/>
    <cellStyle name="Collegamento ipertestuale visitato" xfId="1110" builtinId="9" hidden="1"/>
    <cellStyle name="Collegamento ipertestuale visitato" xfId="1112" builtinId="9" hidden="1"/>
    <cellStyle name="Collegamento ipertestuale visitato" xfId="1114" builtinId="9" hidden="1"/>
    <cellStyle name="Collegamento ipertestuale visitato" xfId="1116" builtinId="9" hidden="1"/>
    <cellStyle name="Collegamento ipertestuale visitato" xfId="1118" builtinId="9" hidden="1"/>
    <cellStyle name="Collegamento ipertestuale visitato" xfId="1120" builtinId="9" hidden="1"/>
    <cellStyle name="Collegamento ipertestuale visitato" xfId="1122" builtinId="9" hidden="1"/>
    <cellStyle name="Collegamento ipertestuale visitato" xfId="1124" builtinId="9" hidden="1"/>
    <cellStyle name="Collegamento ipertestuale visitato" xfId="1126" builtinId="9" hidden="1"/>
    <cellStyle name="Collegamento ipertestuale visitato" xfId="1128" builtinId="9" hidden="1"/>
    <cellStyle name="Collegamento ipertestuale visitato" xfId="1130" builtinId="9" hidden="1"/>
    <cellStyle name="Collegamento ipertestuale visitato" xfId="1132" builtinId="9" hidden="1"/>
    <cellStyle name="Collegamento ipertestuale visitato" xfId="1134" builtinId="9" hidden="1"/>
    <cellStyle name="Collegamento ipertestuale visitato" xfId="1136" builtinId="9" hidden="1"/>
    <cellStyle name="Collegamento ipertestuale visitato" xfId="1138" builtinId="9" hidden="1"/>
    <cellStyle name="Collegamento ipertestuale visitato" xfId="1140" builtinId="9" hidden="1"/>
    <cellStyle name="Collegamento ipertestuale visitato" xfId="1142" builtinId="9" hidden="1"/>
    <cellStyle name="Collegamento ipertestuale visitato" xfId="1144" builtinId="9" hidden="1"/>
    <cellStyle name="Collegamento ipertestuale visitato" xfId="1146" builtinId="9" hidden="1"/>
    <cellStyle name="Collegamento ipertestuale visitato" xfId="1148" builtinId="9" hidden="1"/>
    <cellStyle name="Collegamento ipertestuale visitato" xfId="1150" builtinId="9" hidden="1"/>
    <cellStyle name="Collegamento ipertestuale visitato" xfId="1152" builtinId="9" hidden="1"/>
    <cellStyle name="Collegamento ipertestuale visitato" xfId="1154" builtinId="9" hidden="1"/>
    <cellStyle name="Collegamento ipertestuale visitato" xfId="1156" builtinId="9" hidden="1"/>
    <cellStyle name="Collegamento ipertestuale visitato" xfId="1158" builtinId="9" hidden="1"/>
    <cellStyle name="Collegamento ipertestuale visitato" xfId="1160" builtinId="9" hidden="1"/>
    <cellStyle name="Collegamento ipertestuale visitato" xfId="1162" builtinId="9" hidden="1"/>
    <cellStyle name="Collegamento ipertestuale visitato" xfId="1164" builtinId="9" hidden="1"/>
    <cellStyle name="Collegamento ipertestuale visitato" xfId="1166" builtinId="9" hidden="1"/>
    <cellStyle name="Collegamento ipertestuale visitato" xfId="1168" builtinId="9" hidden="1"/>
    <cellStyle name="Collegamento ipertestuale visitato" xfId="1170" builtinId="9" hidden="1"/>
    <cellStyle name="Collegamento ipertestuale visitato" xfId="1172" builtinId="9" hidden="1"/>
    <cellStyle name="Collegamento ipertestuale visitato" xfId="1174" builtinId="9" hidden="1"/>
    <cellStyle name="Collegamento ipertestuale visitato" xfId="1176" builtinId="9" hidden="1"/>
    <cellStyle name="Collegamento ipertestuale visitato" xfId="1178" builtinId="9" hidden="1"/>
    <cellStyle name="Collegamento ipertestuale visitato" xfId="1180" builtinId="9" hidden="1"/>
    <cellStyle name="Collegamento ipertestuale visitato" xfId="1182" builtinId="9" hidden="1"/>
    <cellStyle name="Collegamento ipertestuale visitato" xfId="1184" builtinId="9" hidden="1"/>
    <cellStyle name="Collegamento ipertestuale visitato" xfId="1186" builtinId="9" hidden="1"/>
    <cellStyle name="Collegamento ipertestuale visitato" xfId="1188" builtinId="9" hidden="1"/>
    <cellStyle name="Collegamento ipertestuale visitato" xfId="1190" builtinId="9" hidden="1"/>
    <cellStyle name="Collegamento ipertestuale visitato" xfId="1192" builtinId="9" hidden="1"/>
    <cellStyle name="Collegamento ipertestuale visitato" xfId="1194" builtinId="9" hidden="1"/>
    <cellStyle name="Collegamento ipertestuale visitato" xfId="1196" builtinId="9" hidden="1"/>
    <cellStyle name="Collegamento ipertestuale visitato" xfId="1198" builtinId="9" hidden="1"/>
    <cellStyle name="Collegamento ipertestuale visitato" xfId="1200" builtinId="9" hidden="1"/>
    <cellStyle name="Collegamento ipertestuale visitato" xfId="1202" builtinId="9" hidden="1"/>
    <cellStyle name="Collegamento ipertestuale visitato" xfId="1204" builtinId="9" hidden="1"/>
    <cellStyle name="Collegamento ipertestuale visitato" xfId="1206" builtinId="9" hidden="1"/>
    <cellStyle name="Collegamento ipertestuale visitato" xfId="1208" builtinId="9" hidden="1"/>
    <cellStyle name="Collegamento ipertestuale visitato" xfId="1210" builtinId="9" hidden="1"/>
    <cellStyle name="Collegamento ipertestuale visitato" xfId="1212" builtinId="9" hidden="1"/>
    <cellStyle name="Collegamento ipertestuale visitato" xfId="1214" builtinId="9" hidden="1"/>
    <cellStyle name="Collegamento ipertestuale visitato" xfId="1216" builtinId="9" hidden="1"/>
    <cellStyle name="Collegamento ipertestuale visitato" xfId="1218" builtinId="9" hidden="1"/>
    <cellStyle name="Collegamento ipertestuale visitato" xfId="1220" builtinId="9" hidden="1"/>
    <cellStyle name="Collegamento ipertestuale visitato" xfId="1222" builtinId="9" hidden="1"/>
    <cellStyle name="Collegamento ipertestuale visitato" xfId="1224" builtinId="9" hidden="1"/>
    <cellStyle name="Collegamento ipertestuale visitato" xfId="1226" builtinId="9" hidden="1"/>
    <cellStyle name="Collegamento ipertestuale visitato" xfId="1228" builtinId="9" hidden="1"/>
    <cellStyle name="Collegamento ipertestuale visitato" xfId="1230" builtinId="9" hidden="1"/>
    <cellStyle name="Collegamento ipertestuale visitato" xfId="1232" builtinId="9" hidden="1"/>
    <cellStyle name="Collegamento ipertestuale visitato" xfId="1234" builtinId="9" hidden="1"/>
    <cellStyle name="Collegamento ipertestuale visitato" xfId="1236" builtinId="9" hidden="1"/>
    <cellStyle name="Collegamento ipertestuale visitato" xfId="1238" builtinId="9" hidden="1"/>
    <cellStyle name="Collegamento ipertestuale visitato" xfId="1240" builtinId="9" hidden="1"/>
    <cellStyle name="Collegamento ipertestuale visitato" xfId="1242" builtinId="9" hidden="1"/>
    <cellStyle name="Collegamento ipertestuale visitato" xfId="1244" builtinId="9" hidden="1"/>
    <cellStyle name="Collegamento ipertestuale visitato" xfId="1246" builtinId="9" hidden="1"/>
    <cellStyle name="Collegamento ipertestuale visitato" xfId="1248" builtinId="9" hidden="1"/>
    <cellStyle name="Collegamento ipertestuale visitato" xfId="1250" builtinId="9" hidden="1"/>
    <cellStyle name="Collegamento ipertestuale visitato" xfId="1252" builtinId="9" hidden="1"/>
    <cellStyle name="Collegamento ipertestuale visitato" xfId="1254" builtinId="9" hidden="1"/>
    <cellStyle name="Collegamento ipertestuale visitato" xfId="1256" builtinId="9" hidden="1"/>
    <cellStyle name="Collegamento ipertestuale visitato" xfId="1258" builtinId="9" hidden="1"/>
    <cellStyle name="Collegamento ipertestuale visitato" xfId="1260" builtinId="9" hidden="1"/>
    <cellStyle name="Collegamento ipertestuale visitato" xfId="1262" builtinId="9" hidden="1"/>
    <cellStyle name="Collegamento ipertestuale visitato" xfId="1264" builtinId="9" hidden="1"/>
    <cellStyle name="Collegamento ipertestuale visitato" xfId="1266" builtinId="9" hidden="1"/>
    <cellStyle name="Collegamento ipertestuale visitato" xfId="1268" builtinId="9" hidden="1"/>
    <cellStyle name="Collegamento ipertestuale visitato" xfId="1270" builtinId="9" hidden="1"/>
    <cellStyle name="Collegamento ipertestuale visitato" xfId="1272" builtinId="9" hidden="1"/>
    <cellStyle name="Collegamento ipertestuale visitato" xfId="1274" builtinId="9" hidden="1"/>
    <cellStyle name="Collegamento ipertestuale visitato" xfId="1276" builtinId="9" hidden="1"/>
    <cellStyle name="Collegamento ipertestuale visitato" xfId="1278" builtinId="9" hidden="1"/>
    <cellStyle name="Collegamento ipertestuale visitato" xfId="1280" builtinId="9" hidden="1"/>
    <cellStyle name="Collegamento ipertestuale visitato" xfId="1282" builtinId="9" hidden="1"/>
    <cellStyle name="Collegamento ipertestuale visitato" xfId="1284" builtinId="9" hidden="1"/>
    <cellStyle name="Collegamento ipertestuale visitato" xfId="1286" builtinId="9" hidden="1"/>
    <cellStyle name="Collegamento ipertestuale visitato" xfId="1288" builtinId="9" hidden="1"/>
    <cellStyle name="Collegamento ipertestuale visitato" xfId="1290" builtinId="9" hidden="1"/>
    <cellStyle name="Collegamento ipertestuale visitato" xfId="1292" builtinId="9" hidden="1"/>
    <cellStyle name="Collegamento ipertestuale visitato" xfId="1294" builtinId="9" hidden="1"/>
    <cellStyle name="Collegamento ipertestuale visitato" xfId="1296" builtinId="9" hidden="1"/>
    <cellStyle name="Collegamento ipertestuale visitato" xfId="1298" builtinId="9" hidden="1"/>
    <cellStyle name="Collegamento ipertestuale visitato" xfId="1300" builtinId="9" hidden="1"/>
    <cellStyle name="Collegamento ipertestuale visitato" xfId="1302" builtinId="9" hidden="1"/>
    <cellStyle name="Collegamento ipertestuale visitato" xfId="1304" builtinId="9" hidden="1"/>
    <cellStyle name="Collegamento ipertestuale visitato" xfId="1306" builtinId="9" hidden="1"/>
    <cellStyle name="Collegamento ipertestuale visitato" xfId="1308" builtinId="9" hidden="1"/>
    <cellStyle name="Collegamento ipertestuale visitato" xfId="1310" builtinId="9" hidden="1"/>
    <cellStyle name="Collegamento ipertestuale visitato" xfId="1312" builtinId="9" hidden="1"/>
    <cellStyle name="Collegamento ipertestuale visitato" xfId="1314" builtinId="9" hidden="1"/>
    <cellStyle name="Collegamento ipertestuale visitato" xfId="1316" builtinId="9" hidden="1"/>
    <cellStyle name="Collegamento ipertestuale visitato" xfId="1318" builtinId="9" hidden="1"/>
    <cellStyle name="Collegamento ipertestuale visitato" xfId="1320" builtinId="9" hidden="1"/>
    <cellStyle name="Collegamento ipertestuale visitato" xfId="1322" builtinId="9" hidden="1"/>
    <cellStyle name="Collegamento ipertestuale visitato" xfId="1324" builtinId="9" hidden="1"/>
    <cellStyle name="Collegamento ipertestuale visitato" xfId="1326" builtinId="9" hidden="1"/>
    <cellStyle name="Collegamento ipertestuale visitato" xfId="1328" builtinId="9" hidden="1"/>
    <cellStyle name="Collegamento ipertestuale visitato" xfId="1330" builtinId="9" hidden="1"/>
    <cellStyle name="Collegamento ipertestuale visitato" xfId="1332" builtinId="9" hidden="1"/>
    <cellStyle name="Collegamento ipertestuale visitato" xfId="1334" builtinId="9" hidden="1"/>
    <cellStyle name="Collegamento ipertestuale visitato" xfId="1336" builtinId="9" hidden="1"/>
    <cellStyle name="Collegamento ipertestuale visitato" xfId="1338" builtinId="9" hidden="1"/>
    <cellStyle name="Collegamento ipertestuale visitato" xfId="1340" builtinId="9" hidden="1"/>
    <cellStyle name="Collegamento ipertestuale visitato" xfId="1342" builtinId="9" hidden="1"/>
    <cellStyle name="Collegamento ipertestuale visitato" xfId="1344" builtinId="9" hidden="1"/>
    <cellStyle name="Collegamento ipertestuale visitato" xfId="1346" builtinId="9" hidden="1"/>
    <cellStyle name="Collegamento ipertestuale visitato" xfId="1348" builtinId="9" hidden="1"/>
    <cellStyle name="Collegamento ipertestuale visitato" xfId="1350" builtinId="9" hidden="1"/>
    <cellStyle name="Collegamento ipertestuale visitato" xfId="1352" builtinId="9" hidden="1"/>
    <cellStyle name="Collegamento ipertestuale visitato" xfId="1354" builtinId="9" hidden="1"/>
    <cellStyle name="Collegamento ipertestuale visitato" xfId="1356" builtinId="9" hidden="1"/>
    <cellStyle name="Collegamento ipertestuale visitato" xfId="1358" builtinId="9" hidden="1"/>
    <cellStyle name="Collegamento ipertestuale visitato" xfId="1360" builtinId="9" hidden="1"/>
    <cellStyle name="Collegamento ipertestuale visitato" xfId="1362" builtinId="9" hidden="1"/>
    <cellStyle name="Collegamento ipertestuale visitato" xfId="1364" builtinId="9" hidden="1"/>
    <cellStyle name="Collegamento ipertestuale visitato" xfId="1366" builtinId="9" hidden="1"/>
    <cellStyle name="Collegamento ipertestuale visitato" xfId="1368" builtinId="9" hidden="1"/>
    <cellStyle name="Collegamento ipertestuale visitato" xfId="1370" builtinId="9" hidden="1"/>
    <cellStyle name="Collegamento ipertestuale visitato" xfId="1372" builtinId="9" hidden="1"/>
    <cellStyle name="Collegamento ipertestuale visitato" xfId="1374" builtinId="9" hidden="1"/>
    <cellStyle name="Collegamento ipertestuale visitato" xfId="1376" builtinId="9" hidden="1"/>
    <cellStyle name="Collegamento ipertestuale visitato" xfId="1378" builtinId="9" hidden="1"/>
    <cellStyle name="Collegamento ipertestuale visitato" xfId="1380" builtinId="9" hidden="1"/>
    <cellStyle name="Collegamento ipertestuale visitato" xfId="1382" builtinId="9" hidden="1"/>
    <cellStyle name="Collegamento ipertestuale visitato" xfId="1384" builtinId="9" hidden="1"/>
    <cellStyle name="Collegamento ipertestuale visitato" xfId="1386" builtinId="9" hidden="1"/>
    <cellStyle name="Collegamento ipertestuale visitato" xfId="1388" builtinId="9" hidden="1"/>
    <cellStyle name="Collegamento ipertestuale visitato" xfId="1390" builtinId="9" hidden="1"/>
    <cellStyle name="Collegamento ipertestuale visitato" xfId="1392" builtinId="9" hidden="1"/>
    <cellStyle name="Collegamento ipertestuale visitato" xfId="1394" builtinId="9" hidden="1"/>
    <cellStyle name="Collegamento ipertestuale visitato" xfId="1396" builtinId="9" hidden="1"/>
    <cellStyle name="Collegamento ipertestuale visitato" xfId="1398" builtinId="9" hidden="1"/>
    <cellStyle name="Collegamento ipertestuale visitato" xfId="1400" builtinId="9" hidden="1"/>
    <cellStyle name="Collegamento ipertestuale visitato" xfId="1402" builtinId="9" hidden="1"/>
    <cellStyle name="Collegamento ipertestuale visitato" xfId="1404" builtinId="9" hidden="1"/>
    <cellStyle name="Collegamento ipertestuale visitato" xfId="1406" builtinId="9" hidden="1"/>
    <cellStyle name="Collegamento ipertestuale visitato" xfId="1408" builtinId="9" hidden="1"/>
    <cellStyle name="Collegamento ipertestuale visitato" xfId="1410" builtinId="9" hidden="1"/>
    <cellStyle name="Collegamento ipertestuale visitato" xfId="1412" builtinId="9" hidden="1"/>
    <cellStyle name="Collegamento ipertestuale visitato" xfId="1414" builtinId="9" hidden="1"/>
    <cellStyle name="Collegamento ipertestuale visitato" xfId="1416" builtinId="9" hidden="1"/>
    <cellStyle name="Collegamento ipertestuale visitato" xfId="1418" builtinId="9" hidden="1"/>
    <cellStyle name="Collegamento ipertestuale visitato" xfId="1420" builtinId="9" hidden="1"/>
    <cellStyle name="Collegamento ipertestuale visitato" xfId="1422" builtinId="9" hidden="1"/>
    <cellStyle name="Collegamento ipertestuale visitato" xfId="1424" builtinId="9" hidden="1"/>
    <cellStyle name="Collegamento ipertestuale visitato" xfId="1426" builtinId="9" hidden="1"/>
    <cellStyle name="Collegamento ipertestuale visitato" xfId="1428" builtinId="9" hidden="1"/>
    <cellStyle name="Collegamento ipertestuale visitato" xfId="1430" builtinId="9" hidden="1"/>
    <cellStyle name="Collegamento ipertestuale visitato" xfId="1432" builtinId="9" hidden="1"/>
    <cellStyle name="Collegamento ipertestuale visitato" xfId="1434" builtinId="9" hidden="1"/>
    <cellStyle name="Collegamento ipertestuale visitato" xfId="1436" builtinId="9" hidden="1"/>
    <cellStyle name="Collegamento ipertestuale visitato" xfId="1438" builtinId="9" hidden="1"/>
    <cellStyle name="Collegamento ipertestuale visitato" xfId="1440" builtinId="9" hidden="1"/>
    <cellStyle name="Collegamento ipertestuale visitato" xfId="1442" builtinId="9" hidden="1"/>
    <cellStyle name="Collegamento ipertestuale visitato" xfId="1444" builtinId="9" hidden="1"/>
    <cellStyle name="Collegamento ipertestuale visitato" xfId="1446" builtinId="9" hidden="1"/>
    <cellStyle name="Collegamento ipertestuale visitato" xfId="1448" builtinId="9" hidden="1"/>
    <cellStyle name="Collegamento ipertestuale visitato" xfId="1450" builtinId="9" hidden="1"/>
    <cellStyle name="Collegamento ipertestuale visitato" xfId="1452" builtinId="9" hidden="1"/>
    <cellStyle name="Collegamento ipertestuale visitato" xfId="1454" builtinId="9" hidden="1"/>
    <cellStyle name="Collegamento ipertestuale visitato" xfId="1456" builtinId="9" hidden="1"/>
    <cellStyle name="Collegamento ipertestuale visitato" xfId="1458" builtinId="9" hidden="1"/>
    <cellStyle name="Collegamento ipertestuale visitato" xfId="1460" builtinId="9" hidden="1"/>
    <cellStyle name="Collegamento ipertestuale visitato" xfId="1462" builtinId="9" hidden="1"/>
    <cellStyle name="Collegamento ipertestuale visitato" xfId="1464" builtinId="9" hidden="1"/>
    <cellStyle name="Collegamento ipertestuale visitato" xfId="1466" builtinId="9" hidden="1"/>
    <cellStyle name="Collegamento ipertestuale visitato" xfId="1468" builtinId="9" hidden="1"/>
    <cellStyle name="Collegamento ipertestuale visitato" xfId="1470" builtinId="9" hidden="1"/>
    <cellStyle name="Collegamento ipertestuale visitato" xfId="1472" builtinId="9" hidden="1"/>
    <cellStyle name="Collegamento ipertestuale visitato" xfId="1474" builtinId="9" hidden="1"/>
    <cellStyle name="Collegamento ipertestuale visitato" xfId="1476" builtinId="9" hidden="1"/>
    <cellStyle name="Collegamento ipertestuale visitato" xfId="1478" builtinId="9" hidden="1"/>
    <cellStyle name="Collegamento ipertestuale visitato" xfId="1480" builtinId="9" hidden="1"/>
    <cellStyle name="Collegamento ipertestuale visitato" xfId="1482" builtinId="9" hidden="1"/>
    <cellStyle name="Collegamento ipertestuale visitato" xfId="1484" builtinId="9" hidden="1"/>
    <cellStyle name="Collegamento ipertestuale visitato" xfId="1486" builtinId="9" hidden="1"/>
    <cellStyle name="Collegamento ipertestuale visitato" xfId="1488" builtinId="9" hidden="1"/>
    <cellStyle name="Collegamento ipertestuale visitato" xfId="1490" builtinId="9" hidden="1"/>
    <cellStyle name="Collegamento ipertestuale visitato" xfId="1492" builtinId="9" hidden="1"/>
    <cellStyle name="Collegamento ipertestuale visitato" xfId="1494" builtinId="9" hidden="1"/>
    <cellStyle name="Collegamento ipertestuale visitato" xfId="1496" builtinId="9" hidden="1"/>
    <cellStyle name="Collegamento ipertestuale visitato" xfId="1498" builtinId="9" hidden="1"/>
    <cellStyle name="Collegamento ipertestuale visitato" xfId="1500" builtinId="9" hidden="1"/>
    <cellStyle name="Collegamento ipertestuale visitato" xfId="1502" builtinId="9" hidden="1"/>
    <cellStyle name="Collegamento ipertestuale visitato" xfId="1504" builtinId="9" hidden="1"/>
    <cellStyle name="Collegamento ipertestuale visitato" xfId="1506" builtinId="9" hidden="1"/>
    <cellStyle name="Collegamento ipertestuale visitato" xfId="1508" builtinId="9" hidden="1"/>
    <cellStyle name="Collegamento ipertestuale visitato" xfId="1510" builtinId="9" hidden="1"/>
    <cellStyle name="Collegamento ipertestuale visitato" xfId="1512" builtinId="9" hidden="1"/>
    <cellStyle name="Collegamento ipertestuale visitato" xfId="1514" builtinId="9" hidden="1"/>
    <cellStyle name="Collegamento ipertestuale visitato" xfId="1516" builtinId="9" hidden="1"/>
    <cellStyle name="Collegamento ipertestuale visitato" xfId="1518" builtinId="9" hidden="1"/>
    <cellStyle name="Collegamento ipertestuale visitato" xfId="1520" builtinId="9" hidden="1"/>
    <cellStyle name="Collegamento ipertestuale visitato" xfId="1522" builtinId="9" hidden="1"/>
    <cellStyle name="Collegamento ipertestuale visitato" xfId="1524" builtinId="9" hidden="1"/>
    <cellStyle name="Collegamento ipertestuale visitato" xfId="1526" builtinId="9" hidden="1"/>
    <cellStyle name="Collegamento ipertestuale visitato" xfId="1528" builtinId="9" hidden="1"/>
    <cellStyle name="Collegamento ipertestuale visitato" xfId="1530" builtinId="9" hidden="1"/>
    <cellStyle name="Collegamento ipertestuale visitato" xfId="1532" builtinId="9" hidden="1"/>
    <cellStyle name="Collegamento ipertestuale visitato" xfId="1534" builtinId="9" hidden="1"/>
    <cellStyle name="Collegamento ipertestuale visitato" xfId="1536" builtinId="9" hidden="1"/>
    <cellStyle name="Collegamento ipertestuale visitato" xfId="1538" builtinId="9" hidden="1"/>
    <cellStyle name="Collegamento ipertestuale visitato" xfId="1540" builtinId="9" hidden="1"/>
    <cellStyle name="Collegamento ipertestuale visitato" xfId="1542" builtinId="9" hidden="1"/>
    <cellStyle name="Collegamento ipertestuale visitato" xfId="1544" builtinId="9" hidden="1"/>
    <cellStyle name="Collegamento ipertestuale visitato" xfId="1546" builtinId="9" hidden="1"/>
    <cellStyle name="Collegamento ipertestuale visitato" xfId="1548" builtinId="9" hidden="1"/>
    <cellStyle name="Collegamento ipertestuale visitato" xfId="1550" builtinId="9" hidden="1"/>
    <cellStyle name="Collegamento ipertestuale visitato" xfId="1552" builtinId="9" hidden="1"/>
    <cellStyle name="Collegamento ipertestuale visitato" xfId="1554" builtinId="9" hidden="1"/>
    <cellStyle name="Collegamento ipertestuale visitato" xfId="1556" builtinId="9" hidden="1"/>
    <cellStyle name="Collegamento ipertestuale visitato" xfId="1558" builtinId="9" hidden="1"/>
    <cellStyle name="Collegamento ipertestuale visitato" xfId="1560" builtinId="9" hidden="1"/>
    <cellStyle name="Collegamento ipertestuale visitato" xfId="1562" builtinId="9" hidden="1"/>
    <cellStyle name="Collegamento ipertestuale visitato" xfId="1564" builtinId="9" hidden="1"/>
    <cellStyle name="Collegamento ipertestuale visitato" xfId="1566" builtinId="9" hidden="1"/>
    <cellStyle name="Collegamento ipertestuale visitato" xfId="1568" builtinId="9" hidden="1"/>
    <cellStyle name="Collegamento ipertestuale visitato" xfId="1570" builtinId="9" hidden="1"/>
    <cellStyle name="Collegamento ipertestuale visitato" xfId="1572" builtinId="9" hidden="1"/>
    <cellStyle name="Collegamento ipertestuale visitato" xfId="1574" builtinId="9" hidden="1"/>
    <cellStyle name="Collegamento ipertestuale visitato" xfId="1576" builtinId="9" hidden="1"/>
    <cellStyle name="Collegamento ipertestuale visitato" xfId="1578" builtinId="9" hidden="1"/>
    <cellStyle name="Collegamento ipertestuale visitato" xfId="1580" builtinId="9" hidden="1"/>
    <cellStyle name="Collegamento ipertestuale visitato" xfId="1582" builtinId="9" hidden="1"/>
    <cellStyle name="Collegamento ipertestuale visitato" xfId="1584" builtinId="9" hidden="1"/>
    <cellStyle name="Collegamento ipertestuale visitato" xfId="1586" builtinId="9" hidden="1"/>
    <cellStyle name="Collegamento ipertestuale visitato" xfId="1588" builtinId="9" hidden="1"/>
    <cellStyle name="Collegamento ipertestuale visitato" xfId="1590" builtinId="9" hidden="1"/>
    <cellStyle name="Collegamento ipertestuale visitato" xfId="1592" builtinId="9" hidden="1"/>
    <cellStyle name="Collegamento ipertestuale visitato" xfId="1594" builtinId="9" hidden="1"/>
    <cellStyle name="Collegamento ipertestuale visitato" xfId="1596" builtinId="9" hidden="1"/>
    <cellStyle name="Collegamento ipertestuale visitato" xfId="1598" builtinId="9" hidden="1"/>
    <cellStyle name="Collegamento ipertestuale visitato" xfId="1600" builtinId="9" hidden="1"/>
    <cellStyle name="Collegamento ipertestuale visitato" xfId="1602" builtinId="9" hidden="1"/>
    <cellStyle name="Collegamento ipertestuale visitato" xfId="1604" builtinId="9" hidden="1"/>
    <cellStyle name="Collegamento ipertestuale visitato" xfId="1606" builtinId="9" hidden="1"/>
    <cellStyle name="Collegamento ipertestuale visitato" xfId="1608" builtinId="9" hidden="1"/>
    <cellStyle name="Collegamento ipertestuale visitato" xfId="1610" builtinId="9" hidden="1"/>
    <cellStyle name="Collegamento ipertestuale visitato" xfId="1612" builtinId="9" hidden="1"/>
    <cellStyle name="Collegamento ipertestuale visitato" xfId="1614" builtinId="9" hidden="1"/>
    <cellStyle name="Collegamento ipertestuale visitato" xfId="1616" builtinId="9" hidden="1"/>
    <cellStyle name="Collegamento ipertestuale visitato" xfId="1618" builtinId="9" hidden="1"/>
    <cellStyle name="Collegamento ipertestuale visitato" xfId="1620" builtinId="9" hidden="1"/>
    <cellStyle name="Collegamento ipertestuale visitato" xfId="1622" builtinId="9" hidden="1"/>
    <cellStyle name="Collegamento ipertestuale visitato" xfId="1624" builtinId="9" hidden="1"/>
    <cellStyle name="Collegamento ipertestuale visitato" xfId="1626" builtinId="9" hidden="1"/>
    <cellStyle name="Collegamento ipertestuale visitato" xfId="1628" builtinId="9" hidden="1"/>
    <cellStyle name="Collegamento ipertestuale visitato" xfId="1630" builtinId="9" hidden="1"/>
    <cellStyle name="Collegamento ipertestuale visitato" xfId="1632" builtinId="9" hidden="1"/>
    <cellStyle name="Collegamento ipertestuale visitato" xfId="1634" builtinId="9" hidden="1"/>
    <cellStyle name="Collegamento ipertestuale visitato" xfId="1636" builtinId="9" hidden="1"/>
    <cellStyle name="Collegamento ipertestuale visitato" xfId="1638" builtinId="9" hidden="1"/>
    <cellStyle name="Collegamento ipertestuale visitato" xfId="1640" builtinId="9" hidden="1"/>
    <cellStyle name="Collegamento ipertestuale visitato" xfId="1642" builtinId="9" hidden="1"/>
    <cellStyle name="Collegamento ipertestuale visitato" xfId="1644" builtinId="9" hidden="1"/>
    <cellStyle name="Collegamento ipertestuale visitato" xfId="1646" builtinId="9" hidden="1"/>
    <cellStyle name="Collegamento ipertestuale visitato" xfId="1648" builtinId="9" hidden="1"/>
    <cellStyle name="Collegamento ipertestuale visitato" xfId="1650" builtinId="9" hidden="1"/>
    <cellStyle name="Collegamento ipertestuale visitato" xfId="1652" builtinId="9" hidden="1"/>
    <cellStyle name="Collegamento ipertestuale visitato" xfId="1654" builtinId="9" hidden="1"/>
    <cellStyle name="Collegamento ipertestuale visitato" xfId="1656" builtinId="9" hidden="1"/>
    <cellStyle name="Collegamento ipertestuale visitato" xfId="1658" builtinId="9" hidden="1"/>
    <cellStyle name="Collegamento ipertestuale visitato" xfId="1660" builtinId="9" hidden="1"/>
    <cellStyle name="Collegamento ipertestuale visitato" xfId="1662" builtinId="9" hidden="1"/>
    <cellStyle name="Collegamento ipertestuale visitato" xfId="1664" builtinId="9" hidden="1"/>
    <cellStyle name="Collegamento ipertestuale visitato" xfId="1666" builtinId="9" hidden="1"/>
    <cellStyle name="Collegamento ipertestuale visitato" xfId="1668" builtinId="9" hidden="1"/>
    <cellStyle name="Collegamento ipertestuale visitato" xfId="1670" builtinId="9" hidden="1"/>
    <cellStyle name="Collegamento ipertestuale visitato" xfId="1672" builtinId="9" hidden="1"/>
    <cellStyle name="Collegamento ipertestuale visitato" xfId="1674" builtinId="9" hidden="1"/>
    <cellStyle name="Collegamento ipertestuale visitato" xfId="1676" builtinId="9" hidden="1"/>
    <cellStyle name="Collegamento ipertestuale visitato" xfId="1678" builtinId="9" hidden="1"/>
    <cellStyle name="Collegamento ipertestuale visitato" xfId="1680" builtinId="9" hidden="1"/>
    <cellStyle name="Collegamento ipertestuale visitato" xfId="1682" builtinId="9" hidden="1"/>
    <cellStyle name="Collegamento ipertestuale visitato" xfId="1684" builtinId="9" hidden="1"/>
    <cellStyle name="Collegamento ipertestuale visitato" xfId="1686" builtinId="9" hidden="1"/>
    <cellStyle name="Collegamento ipertestuale visitato" xfId="1688" builtinId="9" hidden="1"/>
    <cellStyle name="Collegamento ipertestuale visitato" xfId="1690" builtinId="9" hidden="1"/>
    <cellStyle name="Collegamento ipertestuale visitato" xfId="1692" builtinId="9" hidden="1"/>
    <cellStyle name="Collegamento ipertestuale visitato" xfId="1694" builtinId="9" hidden="1"/>
    <cellStyle name="Collegamento ipertestuale visitato" xfId="1696" builtinId="9" hidden="1"/>
    <cellStyle name="Collegamento ipertestuale visitato" xfId="1698" builtinId="9" hidden="1"/>
    <cellStyle name="Collegamento ipertestuale visitato" xfId="1700" builtinId="9" hidden="1"/>
    <cellStyle name="Collegamento ipertestuale visitato" xfId="1702" builtinId="9" hidden="1"/>
    <cellStyle name="Collegamento ipertestuale visitato" xfId="1704" builtinId="9" hidden="1"/>
    <cellStyle name="Collegamento ipertestuale visitato" xfId="1706" builtinId="9" hidden="1"/>
    <cellStyle name="Collegamento ipertestuale visitato" xfId="1708" builtinId="9" hidden="1"/>
    <cellStyle name="Collegamento ipertestuale visitato" xfId="1710" builtinId="9" hidden="1"/>
    <cellStyle name="Collegamento ipertestuale visitato" xfId="1712" builtinId="9" hidden="1"/>
    <cellStyle name="Collegamento ipertestuale visitato" xfId="1714" builtinId="9" hidden="1"/>
    <cellStyle name="Collegamento ipertestuale visitato" xfId="1716" builtinId="9" hidden="1"/>
    <cellStyle name="Collegamento ipertestuale visitato" xfId="1718" builtinId="9" hidden="1"/>
    <cellStyle name="Collegamento ipertestuale visitato" xfId="1720" builtinId="9" hidden="1"/>
    <cellStyle name="Collegamento ipertestuale visitato" xfId="1722" builtinId="9" hidden="1"/>
    <cellStyle name="Collegamento ipertestuale visitato" xfId="1724" builtinId="9" hidden="1"/>
    <cellStyle name="Collegamento ipertestuale visitato" xfId="1726" builtinId="9" hidden="1"/>
    <cellStyle name="Collegamento ipertestuale visitato" xfId="1728" builtinId="9" hidden="1"/>
    <cellStyle name="Collegamento ipertestuale visitato" xfId="1730" builtinId="9" hidden="1"/>
    <cellStyle name="Collegamento ipertestuale visitato" xfId="1732" builtinId="9" hidden="1"/>
    <cellStyle name="Collegamento ipertestuale visitato" xfId="1734" builtinId="9" hidden="1"/>
    <cellStyle name="Collegamento ipertestuale visitato" xfId="1736" builtinId="9" hidden="1"/>
    <cellStyle name="Collegamento ipertestuale visitato" xfId="1738" builtinId="9" hidden="1"/>
    <cellStyle name="Collegamento ipertestuale visitato" xfId="1740" builtinId="9" hidden="1"/>
    <cellStyle name="Collegamento ipertestuale visitato" xfId="1742" builtinId="9" hidden="1"/>
    <cellStyle name="Collegamento ipertestuale visitato" xfId="1744" builtinId="9" hidden="1"/>
    <cellStyle name="Collegamento ipertestuale visitato" xfId="1746" builtinId="9" hidden="1"/>
    <cellStyle name="Collegamento ipertestuale visitato" xfId="1748" builtinId="9" hidden="1"/>
    <cellStyle name="Collegamento ipertestuale visitato" xfId="1750" builtinId="9" hidden="1"/>
    <cellStyle name="Collegamento ipertestuale visitato" xfId="1752" builtinId="9" hidden="1"/>
    <cellStyle name="Collegamento ipertestuale visitato" xfId="1754" builtinId="9" hidden="1"/>
    <cellStyle name="Collegamento ipertestuale visitato" xfId="1756" builtinId="9" hidden="1"/>
    <cellStyle name="Collegamento ipertestuale visitato" xfId="1758" builtinId="9" hidden="1"/>
    <cellStyle name="Collegamento ipertestuale visitato" xfId="1760" builtinId="9" hidden="1"/>
    <cellStyle name="Collegamento ipertestuale visitato" xfId="1762" builtinId="9" hidden="1"/>
    <cellStyle name="Collegamento ipertestuale visitato" xfId="1764" builtinId="9" hidden="1"/>
    <cellStyle name="Collegamento ipertestuale visitato" xfId="1766" builtinId="9" hidden="1"/>
    <cellStyle name="Collegamento ipertestuale visitato" xfId="1768" builtinId="9" hidden="1"/>
    <cellStyle name="Collegamento ipertestuale visitato" xfId="1770" builtinId="9" hidden="1"/>
    <cellStyle name="Collegamento ipertestuale visitato" xfId="1772" builtinId="9" hidden="1"/>
    <cellStyle name="Collegamento ipertestuale visitato" xfId="1774" builtinId="9" hidden="1"/>
    <cellStyle name="Collegamento ipertestuale visitato" xfId="1776" builtinId="9" hidden="1"/>
    <cellStyle name="Collegamento ipertestuale visitato" xfId="1778" builtinId="9" hidden="1"/>
    <cellStyle name="Collegamento ipertestuale visitato" xfId="1780" builtinId="9" hidden="1"/>
    <cellStyle name="Collegamento ipertestuale visitato" xfId="1782" builtinId="9" hidden="1"/>
    <cellStyle name="Collegamento ipertestuale visitato" xfId="1784" builtinId="9" hidden="1"/>
    <cellStyle name="Collegamento ipertestuale visitato" xfId="1786" builtinId="9" hidden="1"/>
    <cellStyle name="Collegamento ipertestuale visitato" xfId="1788" builtinId="9" hidden="1"/>
    <cellStyle name="Collegamento ipertestuale visitato" xfId="1790" builtinId="9" hidden="1"/>
    <cellStyle name="Collegamento ipertestuale visitato" xfId="1792" builtinId="9" hidden="1"/>
    <cellStyle name="Collegamento ipertestuale visitato" xfId="1794" builtinId="9" hidden="1"/>
    <cellStyle name="Collegamento ipertestuale visitato" xfId="1796" builtinId="9" hidden="1"/>
    <cellStyle name="Collegamento ipertestuale visitato" xfId="1798" builtinId="9" hidden="1"/>
    <cellStyle name="Collegamento ipertestuale visitato" xfId="1800" builtinId="9" hidden="1"/>
    <cellStyle name="Collegamento ipertestuale visitato" xfId="1802" builtinId="9" hidden="1"/>
    <cellStyle name="Collegamento ipertestuale visitato" xfId="1804" builtinId="9" hidden="1"/>
    <cellStyle name="Collegamento ipertestuale visitato" xfId="1806" builtinId="9" hidden="1"/>
    <cellStyle name="Collegamento ipertestuale visitato" xfId="1808" builtinId="9" hidden="1"/>
    <cellStyle name="Collegamento ipertestuale visitato" xfId="1810" builtinId="9" hidden="1"/>
    <cellStyle name="Collegamento ipertestuale visitato" xfId="1812" builtinId="9" hidden="1"/>
    <cellStyle name="Collegamento ipertestuale visitato" xfId="1814" builtinId="9" hidden="1"/>
    <cellStyle name="Collegamento ipertestuale visitato" xfId="1816" builtinId="9" hidden="1"/>
    <cellStyle name="Collegamento ipertestuale visitato" xfId="1818" builtinId="9" hidden="1"/>
    <cellStyle name="Collegamento ipertestuale visitato" xfId="1820" builtinId="9" hidden="1"/>
    <cellStyle name="Collegamento ipertestuale visitato" xfId="1822" builtinId="9" hidden="1"/>
    <cellStyle name="Collegamento ipertestuale visitato" xfId="1824" builtinId="9" hidden="1"/>
    <cellStyle name="Collegamento ipertestuale visitato" xfId="1826" builtinId="9" hidden="1"/>
    <cellStyle name="Collegamento ipertestuale visitato" xfId="1828" builtinId="9" hidden="1"/>
    <cellStyle name="Collegamento ipertestuale visitato" xfId="1830" builtinId="9" hidden="1"/>
    <cellStyle name="Collegamento ipertestuale visitato" xfId="1832" builtinId="9" hidden="1"/>
    <cellStyle name="Collegamento ipertestuale visitato" xfId="1834" builtinId="9" hidden="1"/>
    <cellStyle name="Collegamento ipertestuale visitato" xfId="1836" builtinId="9" hidden="1"/>
    <cellStyle name="Collegamento ipertestuale visitato" xfId="1838" builtinId="9" hidden="1"/>
    <cellStyle name="Collegamento ipertestuale visitato" xfId="1840" builtinId="9" hidden="1"/>
    <cellStyle name="Collegamento ipertestuale visitato" xfId="1842" builtinId="9" hidden="1"/>
    <cellStyle name="Collegamento ipertestuale visitato" xfId="1844" builtinId="9" hidden="1"/>
    <cellStyle name="Collegamento ipertestuale visitato" xfId="1846" builtinId="9" hidden="1"/>
    <cellStyle name="Collegamento ipertestuale visitato" xfId="1848" builtinId="9" hidden="1"/>
    <cellStyle name="Collegamento ipertestuale visitato" xfId="1850" builtinId="9" hidden="1"/>
    <cellStyle name="Collegamento ipertestuale visitato" xfId="1852" builtinId="9" hidden="1"/>
    <cellStyle name="Collegamento ipertestuale visitato" xfId="1854" builtinId="9" hidden="1"/>
    <cellStyle name="Collegamento ipertestuale visitato" xfId="1856" builtinId="9" hidden="1"/>
    <cellStyle name="Collegamento ipertestuale visitato" xfId="1858" builtinId="9" hidden="1"/>
    <cellStyle name="Collegamento ipertestuale visitato" xfId="1860" builtinId="9" hidden="1"/>
    <cellStyle name="Collegamento ipertestuale visitato" xfId="1862" builtinId="9" hidden="1"/>
    <cellStyle name="Collegamento ipertestuale visitato" xfId="1864" builtinId="9" hidden="1"/>
    <cellStyle name="Collegamento ipertestuale visitato" xfId="1866" builtinId="9" hidden="1"/>
    <cellStyle name="Collegamento ipertestuale visitato" xfId="1868" builtinId="9" hidden="1"/>
    <cellStyle name="Collegamento ipertestuale visitato" xfId="1870" builtinId="9" hidden="1"/>
    <cellStyle name="Collegamento ipertestuale visitato" xfId="1872" builtinId="9" hidden="1"/>
    <cellStyle name="Collegamento ipertestuale visitato" xfId="1874" builtinId="9" hidden="1"/>
    <cellStyle name="Collegamento ipertestuale visitato" xfId="1876" builtinId="9" hidden="1"/>
    <cellStyle name="Collegamento ipertestuale visitato" xfId="1878" builtinId="9" hidden="1"/>
    <cellStyle name="Collegamento ipertestuale visitato" xfId="1880" builtinId="9" hidden="1"/>
    <cellStyle name="Collegamento ipertestuale visitato" xfId="1882" builtinId="9" hidden="1"/>
    <cellStyle name="Collegamento ipertestuale visitato" xfId="1884" builtinId="9" hidden="1"/>
    <cellStyle name="Collegamento ipertestuale visitato" xfId="1886" builtinId="9" hidden="1"/>
    <cellStyle name="Collegamento ipertestuale visitato" xfId="1888" builtinId="9" hidden="1"/>
    <cellStyle name="Collegamento ipertestuale visitato" xfId="1890" builtinId="9" hidden="1"/>
    <cellStyle name="Collegamento ipertestuale visitato" xfId="1892" builtinId="9" hidden="1"/>
    <cellStyle name="Collegamento ipertestuale visitato" xfId="1894" builtinId="9" hidden="1"/>
    <cellStyle name="Collegamento ipertestuale visitato" xfId="1896" builtinId="9" hidden="1"/>
    <cellStyle name="Collegamento ipertestuale visitato" xfId="1898" builtinId="9" hidden="1"/>
    <cellStyle name="Collegamento ipertestuale visitato" xfId="1900" builtinId="9" hidden="1"/>
    <cellStyle name="Collegamento ipertestuale visitato" xfId="1902" builtinId="9" hidden="1"/>
    <cellStyle name="Collegamento ipertestuale visitato" xfId="1904" builtinId="9" hidden="1"/>
    <cellStyle name="Collegamento ipertestuale visitato" xfId="1906" builtinId="9" hidden="1"/>
    <cellStyle name="Collegamento ipertestuale visitato" xfId="1908" builtinId="9" hidden="1"/>
    <cellStyle name="Collegamento ipertestuale visitato" xfId="1910" builtinId="9" hidden="1"/>
    <cellStyle name="Collegamento ipertestuale visitato" xfId="1912" builtinId="9" hidden="1"/>
    <cellStyle name="Collegamento ipertestuale visitato" xfId="1914" builtinId="9" hidden="1"/>
    <cellStyle name="Collegamento ipertestuale visitato" xfId="1916" builtinId="9" hidden="1"/>
    <cellStyle name="Collegamento ipertestuale visitato" xfId="1918" builtinId="9" hidden="1"/>
    <cellStyle name="Collegamento ipertestuale visitato" xfId="1920" builtinId="9" hidden="1"/>
    <cellStyle name="Collegamento ipertestuale visitato" xfId="1922" builtinId="9" hidden="1"/>
    <cellStyle name="Collegamento ipertestuale visitato" xfId="1924" builtinId="9" hidden="1"/>
    <cellStyle name="Collegamento ipertestuale visitato" xfId="1926" builtinId="9" hidden="1"/>
    <cellStyle name="Collegamento ipertestuale visitato" xfId="1928" builtinId="9" hidden="1"/>
    <cellStyle name="Collegamento ipertestuale visitato" xfId="1930" builtinId="9" hidden="1"/>
    <cellStyle name="Collegamento ipertestuale visitato" xfId="1932" builtinId="9" hidden="1"/>
    <cellStyle name="Collegamento ipertestuale visitato" xfId="1934" builtinId="9" hidden="1"/>
    <cellStyle name="Collegamento ipertestuale visitato" xfId="1936" builtinId="9" hidden="1"/>
    <cellStyle name="Collegamento ipertestuale visitato" xfId="1938" builtinId="9" hidden="1"/>
    <cellStyle name="Collegamento ipertestuale visitato" xfId="1940" builtinId="9" hidden="1"/>
    <cellStyle name="Collegamento ipertestuale visitato" xfId="1942" builtinId="9" hidden="1"/>
    <cellStyle name="Collegamento ipertestuale visitato" xfId="1944" builtinId="9" hidden="1"/>
    <cellStyle name="Collegamento ipertestuale visitato" xfId="1946" builtinId="9" hidden="1"/>
    <cellStyle name="Collegamento ipertestuale visitato" xfId="1948" builtinId="9" hidden="1"/>
    <cellStyle name="Collegamento ipertestuale visitato" xfId="1950" builtinId="9" hidden="1"/>
    <cellStyle name="Collegamento ipertestuale visitato" xfId="1952" builtinId="9" hidden="1"/>
    <cellStyle name="Collegamento ipertestuale visitato" xfId="1954" builtinId="9" hidden="1"/>
    <cellStyle name="Collegamento ipertestuale visitato" xfId="1956" builtinId="9" hidden="1"/>
    <cellStyle name="Collegamento ipertestuale visitato" xfId="1958" builtinId="9" hidden="1"/>
    <cellStyle name="Collegamento ipertestuale visitato" xfId="1960" builtinId="9" hidden="1"/>
    <cellStyle name="Collegamento ipertestuale visitato" xfId="1962" builtinId="9" hidden="1"/>
    <cellStyle name="Collegamento ipertestuale visitato" xfId="1964" builtinId="9" hidden="1"/>
    <cellStyle name="Collegamento ipertestuale visitato" xfId="1966" builtinId="9" hidden="1"/>
    <cellStyle name="Collegamento ipertestuale visitato" xfId="1968" builtinId="9" hidden="1"/>
    <cellStyle name="Collegamento ipertestuale visitato" xfId="1970" builtinId="9" hidden="1"/>
    <cellStyle name="Collegamento ipertestuale visitato" xfId="1972" builtinId="9" hidden="1"/>
    <cellStyle name="Collegamento ipertestuale visitato" xfId="1974" builtinId="9" hidden="1"/>
    <cellStyle name="Collegamento ipertestuale visitato" xfId="1976" builtinId="9" hidden="1"/>
    <cellStyle name="Collegamento ipertestuale visitato" xfId="1978" builtinId="9" hidden="1"/>
    <cellStyle name="Collegamento ipertestuale visitato" xfId="1980" builtinId="9" hidden="1"/>
    <cellStyle name="Collegamento ipertestuale visitato" xfId="1982" builtinId="9" hidden="1"/>
    <cellStyle name="Collegamento ipertestuale visitato" xfId="1984" builtinId="9" hidden="1"/>
    <cellStyle name="Collegamento ipertestuale visitato" xfId="1986" builtinId="9" hidden="1"/>
    <cellStyle name="Collegamento ipertestuale visitato" xfId="1988" builtinId="9" hidden="1"/>
    <cellStyle name="Collegamento ipertestuale visitato" xfId="1990" builtinId="9" hidden="1"/>
    <cellStyle name="Collegamento ipertestuale visitato" xfId="1992" builtinId="9" hidden="1"/>
    <cellStyle name="Collegamento ipertestuale visitato" xfId="1994" builtinId="9" hidden="1"/>
    <cellStyle name="Collegamento ipertestuale visitato" xfId="1996" builtinId="9" hidden="1"/>
    <cellStyle name="Collegamento ipertestuale visitato" xfId="1998" builtinId="9" hidden="1"/>
    <cellStyle name="Collegamento ipertestuale visitato" xfId="2000" builtinId="9" hidden="1"/>
    <cellStyle name="Collegamento ipertestuale visitato" xfId="2002" builtinId="9" hidden="1"/>
    <cellStyle name="Collegamento ipertestuale visitato" xfId="2004" builtinId="9" hidden="1"/>
    <cellStyle name="Collegamento ipertestuale visitato" xfId="2006" builtinId="9" hidden="1"/>
    <cellStyle name="Collegamento ipertestuale visitato" xfId="2008" builtinId="9" hidden="1"/>
    <cellStyle name="Collegamento ipertestuale visitato" xfId="2010" builtinId="9" hidden="1"/>
    <cellStyle name="Collegamento ipertestuale visitato" xfId="2012" builtinId="9" hidden="1"/>
    <cellStyle name="Collegamento ipertestuale visitato" xfId="2014" builtinId="9" hidden="1"/>
    <cellStyle name="Collegamento ipertestuale visitato" xfId="2016" builtinId="9" hidden="1"/>
    <cellStyle name="Collegamento ipertestuale visitato" xfId="2018" builtinId="9" hidden="1"/>
    <cellStyle name="Collegamento ipertestuale visitato" xfId="2020" builtinId="9" hidden="1"/>
    <cellStyle name="Collegamento ipertestuale visitato" xfId="2022" builtinId="9" hidden="1"/>
    <cellStyle name="Collegamento ipertestuale visitato" xfId="2024" builtinId="9" hidden="1"/>
    <cellStyle name="Collegamento ipertestuale visitato" xfId="2026" builtinId="9" hidden="1"/>
    <cellStyle name="Collegamento ipertestuale visitato" xfId="2028" builtinId="9" hidden="1"/>
    <cellStyle name="Collegamento ipertestuale visitato" xfId="2030" builtinId="9" hidden="1"/>
    <cellStyle name="Collegamento ipertestuale visitato" xfId="2032" builtinId="9" hidden="1"/>
    <cellStyle name="Collegamento ipertestuale visitato" xfId="2034" builtinId="9" hidden="1"/>
    <cellStyle name="Collegamento ipertestuale visitato" xfId="2036" builtinId="9" hidden="1"/>
    <cellStyle name="Collegamento ipertestuale visitato" xfId="2038" builtinId="9" hidden="1"/>
    <cellStyle name="Collegamento ipertestuale visitato" xfId="2040" builtinId="9" hidden="1"/>
    <cellStyle name="Collegamento ipertestuale visitato" xfId="2042" builtinId="9" hidden="1"/>
    <cellStyle name="Collegamento ipertestuale visitato" xfId="2044" builtinId="9" hidden="1"/>
    <cellStyle name="Collegamento ipertestuale visitato" xfId="2046" builtinId="9" hidden="1"/>
    <cellStyle name="Collegamento ipertestuale visitato" xfId="2048" builtinId="9" hidden="1"/>
    <cellStyle name="Collegamento ipertestuale visitato" xfId="2050" builtinId="9" hidden="1"/>
    <cellStyle name="Collegamento ipertestuale visitato" xfId="2052" builtinId="9" hidden="1"/>
    <cellStyle name="Collegamento ipertestuale visitato" xfId="2054" builtinId="9" hidden="1"/>
    <cellStyle name="Collegamento ipertestuale visitato" xfId="2056" builtinId="9" hidden="1"/>
    <cellStyle name="Collegamento ipertestuale visitato" xfId="2058" builtinId="9" hidden="1"/>
    <cellStyle name="Collegamento ipertestuale visitato" xfId="2060" builtinId="9" hidden="1"/>
    <cellStyle name="Collegamento ipertestuale visitato" xfId="2062" builtinId="9" hidden="1"/>
    <cellStyle name="Collegamento ipertestuale visitato" xfId="2064" builtinId="9" hidden="1"/>
    <cellStyle name="Collegamento ipertestuale visitato" xfId="2066" builtinId="9" hidden="1"/>
    <cellStyle name="Collegamento ipertestuale visitato" xfId="2068" builtinId="9" hidden="1"/>
    <cellStyle name="Collegamento ipertestuale visitato" xfId="2070" builtinId="9" hidden="1"/>
    <cellStyle name="Collegamento ipertestuale visitato" xfId="2072" builtinId="9" hidden="1"/>
    <cellStyle name="Collegamento ipertestuale visitato" xfId="2074" builtinId="9" hidden="1"/>
    <cellStyle name="Collegamento ipertestuale visitato" xfId="2076" builtinId="9" hidden="1"/>
    <cellStyle name="Collegamento ipertestuale visitato" xfId="2078" builtinId="9" hidden="1"/>
    <cellStyle name="Collegamento ipertestuale visitato" xfId="2080" builtinId="9" hidden="1"/>
    <cellStyle name="Collegamento ipertestuale visitato" xfId="2082" builtinId="9" hidden="1"/>
    <cellStyle name="Collegamento ipertestuale visitato" xfId="2084" builtinId="9" hidden="1"/>
    <cellStyle name="Collegamento ipertestuale visitato" xfId="2086" builtinId="9" hidden="1"/>
    <cellStyle name="Collegamento ipertestuale visitato" xfId="2088" builtinId="9" hidden="1"/>
    <cellStyle name="Collegamento ipertestuale visitato" xfId="2090" builtinId="9" hidden="1"/>
    <cellStyle name="Collegamento ipertestuale visitato" xfId="2092" builtinId="9" hidden="1"/>
    <cellStyle name="Collegamento ipertestuale visitato" xfId="2094" builtinId="9" hidden="1"/>
    <cellStyle name="Collegamento ipertestuale visitato" xfId="2096" builtinId="9" hidden="1"/>
    <cellStyle name="Collegamento ipertestuale visitato" xfId="2098" builtinId="9" hidden="1"/>
    <cellStyle name="Collegamento ipertestuale visitato" xfId="2100" builtinId="9" hidden="1"/>
    <cellStyle name="Collegamento ipertestuale visitato" xfId="2102" builtinId="9" hidden="1"/>
    <cellStyle name="Collegamento ipertestuale visitato" xfId="2104" builtinId="9" hidden="1"/>
    <cellStyle name="Collegamento ipertestuale visitato" xfId="2106" builtinId="9" hidden="1"/>
    <cellStyle name="Collegamento ipertestuale visitato" xfId="2108" builtinId="9" hidden="1"/>
    <cellStyle name="Collegamento ipertestuale visitato" xfId="2110" builtinId="9" hidden="1"/>
    <cellStyle name="Collegamento ipertestuale visitato" xfId="2112" builtinId="9" hidden="1"/>
    <cellStyle name="Collegamento ipertestuale visitato" xfId="2114" builtinId="9" hidden="1"/>
    <cellStyle name="Collegamento ipertestuale visitato" xfId="2116" builtinId="9" hidden="1"/>
    <cellStyle name="Collegamento ipertestuale visitato" xfId="2118" builtinId="9" hidden="1"/>
    <cellStyle name="Collegamento ipertestuale visitato" xfId="2120" builtinId="9" hidden="1"/>
    <cellStyle name="Collegamento ipertestuale visitato" xfId="2122" builtinId="9" hidden="1"/>
    <cellStyle name="Collegamento ipertestuale visitato" xfId="2124" builtinId="9" hidden="1"/>
    <cellStyle name="Collegamento ipertestuale visitato" xfId="2126" builtinId="9" hidden="1"/>
    <cellStyle name="Collegamento ipertestuale visitato" xfId="2128" builtinId="9" hidden="1"/>
    <cellStyle name="Collegamento ipertestuale visitato" xfId="2130" builtinId="9" hidden="1"/>
    <cellStyle name="Collegamento ipertestuale visitato" xfId="2132" builtinId="9" hidden="1"/>
    <cellStyle name="Collegamento ipertestuale visitato" xfId="2134" builtinId="9" hidden="1"/>
    <cellStyle name="Collegamento ipertestuale visitato" xfId="2136" builtinId="9" hidden="1"/>
    <cellStyle name="Collegamento ipertestuale visitato" xfId="2138" builtinId="9" hidden="1"/>
    <cellStyle name="Collegamento ipertestuale visitato" xfId="2140" builtinId="9" hidden="1"/>
    <cellStyle name="Collegamento ipertestuale visitato" xfId="2142" builtinId="9" hidden="1"/>
    <cellStyle name="Collegamento ipertestuale visitato" xfId="2144" builtinId="9" hidden="1"/>
    <cellStyle name="Collegamento ipertestuale visitato" xfId="2146" builtinId="9" hidden="1"/>
    <cellStyle name="Collegamento ipertestuale visitato" xfId="2148" builtinId="9" hidden="1"/>
    <cellStyle name="Collegamento ipertestuale visitato" xfId="2150" builtinId="9" hidden="1"/>
    <cellStyle name="Collegamento ipertestuale visitato" xfId="2152" builtinId="9" hidden="1"/>
    <cellStyle name="Collegamento ipertestuale visitato" xfId="2154" builtinId="9" hidden="1"/>
    <cellStyle name="Collegamento ipertestuale visitato" xfId="2156" builtinId="9" hidden="1"/>
    <cellStyle name="Collegamento ipertestuale visitato" xfId="2158" builtinId="9" hidden="1"/>
    <cellStyle name="Collegamento ipertestuale visitato" xfId="2160" builtinId="9" hidden="1"/>
    <cellStyle name="Collegamento ipertestuale visitato" xfId="2162" builtinId="9" hidden="1"/>
    <cellStyle name="Collegamento ipertestuale visitato" xfId="2164" builtinId="9" hidden="1"/>
    <cellStyle name="Collegamento ipertestuale visitato" xfId="2166" builtinId="9" hidden="1"/>
    <cellStyle name="Collegamento ipertestuale visitato" xfId="2168" builtinId="9" hidden="1"/>
    <cellStyle name="Collegamento ipertestuale visitato" xfId="2170" builtinId="9" hidden="1"/>
    <cellStyle name="Collegamento ipertestuale visitato" xfId="2172" builtinId="9" hidden="1"/>
    <cellStyle name="Collegamento ipertestuale visitato" xfId="2174" builtinId="9" hidden="1"/>
    <cellStyle name="Collegamento ipertestuale visitato" xfId="2176" builtinId="9" hidden="1"/>
    <cellStyle name="Collegamento ipertestuale visitato" xfId="2178" builtinId="9" hidden="1"/>
    <cellStyle name="Collegamento ipertestuale visitato" xfId="2180" builtinId="9" hidden="1"/>
    <cellStyle name="Collegamento ipertestuale visitato" xfId="2182" builtinId="9" hidden="1"/>
    <cellStyle name="Collegamento ipertestuale visitato" xfId="2184" builtinId="9" hidden="1"/>
    <cellStyle name="Collegamento ipertestuale visitato" xfId="2186" builtinId="9" hidden="1"/>
    <cellStyle name="Collegamento ipertestuale visitato" xfId="2188" builtinId="9" hidden="1"/>
    <cellStyle name="Collegamento ipertestuale visitato" xfId="2190" builtinId="9" hidden="1"/>
    <cellStyle name="Collegamento ipertestuale visitato" xfId="2192" builtinId="9" hidden="1"/>
    <cellStyle name="Collegamento ipertestuale visitato" xfId="2194" builtinId="9" hidden="1"/>
    <cellStyle name="Collegamento ipertestuale visitato" xfId="2196" builtinId="9" hidden="1"/>
    <cellStyle name="Collegamento ipertestuale visitato" xfId="2198" builtinId="9" hidden="1"/>
    <cellStyle name="Collegamento ipertestuale visitato" xfId="2200" builtinId="9" hidden="1"/>
    <cellStyle name="Collegamento ipertestuale visitato" xfId="2202" builtinId="9" hidden="1"/>
    <cellStyle name="Collegamento ipertestuale visitato" xfId="2204" builtinId="9" hidden="1"/>
    <cellStyle name="Collegamento ipertestuale visitato" xfId="2206" builtinId="9" hidden="1"/>
    <cellStyle name="Collegamento ipertestuale visitato" xfId="2208" builtinId="9" hidden="1"/>
    <cellStyle name="Collegamento ipertestuale visitato" xfId="2210" builtinId="9" hidden="1"/>
    <cellStyle name="Collegamento ipertestuale visitato" xfId="2212" builtinId="9" hidden="1"/>
    <cellStyle name="Collegamento ipertestuale visitato" xfId="2214" builtinId="9" hidden="1"/>
    <cellStyle name="Collegamento ipertestuale visitato" xfId="2216" builtinId="9" hidden="1"/>
    <cellStyle name="Collegamento ipertestuale visitato" xfId="2218" builtinId="9" hidden="1"/>
    <cellStyle name="Collegamento ipertestuale visitato" xfId="2220" builtinId="9" hidden="1"/>
    <cellStyle name="Collegamento ipertestuale visitato" xfId="2222" builtinId="9" hidden="1"/>
    <cellStyle name="Collegamento ipertestuale visitato" xfId="2224" builtinId="9" hidden="1"/>
    <cellStyle name="Collegamento ipertestuale visitato" xfId="2226" builtinId="9" hidden="1"/>
    <cellStyle name="Collegamento ipertestuale visitato" xfId="2228" builtinId="9" hidden="1"/>
    <cellStyle name="Collegamento ipertestuale visitato" xfId="2230" builtinId="9" hidden="1"/>
    <cellStyle name="Collegamento ipertestuale visitato" xfId="2232" builtinId="9" hidden="1"/>
    <cellStyle name="Collegamento ipertestuale visitato" xfId="2234" builtinId="9" hidden="1"/>
    <cellStyle name="Collegamento ipertestuale visitato" xfId="2236" builtinId="9" hidden="1"/>
    <cellStyle name="Collegamento ipertestuale visitato" xfId="2238" builtinId="9" hidden="1"/>
    <cellStyle name="Collegamento ipertestuale visitato" xfId="2240" builtinId="9" hidden="1"/>
    <cellStyle name="Collegamento ipertestuale visitato" xfId="2242" builtinId="9" hidden="1"/>
    <cellStyle name="Collegamento ipertestuale visitato" xfId="2244" builtinId="9" hidden="1"/>
    <cellStyle name="Collegamento ipertestuale visitato" xfId="2246" builtinId="9" hidden="1"/>
    <cellStyle name="Collegamento ipertestuale visitato" xfId="2248" builtinId="9" hidden="1"/>
    <cellStyle name="Collegamento ipertestuale visitato" xfId="2250" builtinId="9" hidden="1"/>
    <cellStyle name="Collegamento ipertestuale visitato" xfId="2252" builtinId="9" hidden="1"/>
    <cellStyle name="Collegamento ipertestuale visitato" xfId="2254" builtinId="9" hidden="1"/>
    <cellStyle name="Collegamento ipertestuale visitato" xfId="2256" builtinId="9" hidden="1"/>
    <cellStyle name="Collegamento ipertestuale visitato" xfId="2258" builtinId="9" hidden="1"/>
    <cellStyle name="Collegamento ipertestuale visitato" xfId="2260" builtinId="9" hidden="1"/>
    <cellStyle name="Collegamento ipertestuale visitato" xfId="2262" builtinId="9" hidden="1"/>
    <cellStyle name="Collegamento ipertestuale visitato" xfId="2264" builtinId="9" hidden="1"/>
    <cellStyle name="Collegamento ipertestuale visitato" xfId="2266" builtinId="9" hidden="1"/>
    <cellStyle name="Collegamento ipertestuale visitato" xfId="2268" builtinId="9" hidden="1"/>
    <cellStyle name="Collegamento ipertestuale visitato" xfId="2270" builtinId="9" hidden="1"/>
    <cellStyle name="Collegamento ipertestuale visitato" xfId="2272" builtinId="9" hidden="1"/>
    <cellStyle name="Collegamento ipertestuale visitato" xfId="2274" builtinId="9" hidden="1"/>
    <cellStyle name="Collegamento ipertestuale visitato" xfId="2276" builtinId="9" hidden="1"/>
    <cellStyle name="Collegamento ipertestuale visitato" xfId="2278" builtinId="9" hidden="1"/>
    <cellStyle name="Collegamento ipertestuale visitato" xfId="2280" builtinId="9" hidden="1"/>
    <cellStyle name="Collegamento ipertestuale visitato" xfId="2282" builtinId="9" hidden="1"/>
    <cellStyle name="Collegamento ipertestuale visitato" xfId="2284" builtinId="9" hidden="1"/>
    <cellStyle name="Collegamento ipertestuale visitato" xfId="2286" builtinId="9" hidden="1"/>
    <cellStyle name="Collegamento ipertestuale visitato" xfId="2288" builtinId="9" hidden="1"/>
    <cellStyle name="Collegamento ipertestuale visitato" xfId="2290" builtinId="9" hidden="1"/>
    <cellStyle name="Collegamento ipertestuale visitato" xfId="2292" builtinId="9" hidden="1"/>
    <cellStyle name="Collegamento ipertestuale visitato" xfId="2294" builtinId="9" hidden="1"/>
    <cellStyle name="Collegamento ipertestuale visitato" xfId="2296" builtinId="9" hidden="1"/>
    <cellStyle name="Collegamento ipertestuale visitato" xfId="2298" builtinId="9" hidden="1"/>
    <cellStyle name="Collegamento ipertestuale visitato" xfId="2300" builtinId="9" hidden="1"/>
    <cellStyle name="Collegamento ipertestuale visitato" xfId="2302" builtinId="9" hidden="1"/>
    <cellStyle name="Collegamento ipertestuale visitato" xfId="2304" builtinId="9" hidden="1"/>
    <cellStyle name="Collegamento ipertestuale visitato" xfId="2306" builtinId="9" hidden="1"/>
    <cellStyle name="Collegamento ipertestuale visitato" xfId="2308" builtinId="9" hidden="1"/>
    <cellStyle name="Collegamento ipertestuale visitato" xfId="2310" builtinId="9" hidden="1"/>
    <cellStyle name="Collegamento ipertestuale visitato" xfId="2312" builtinId="9" hidden="1"/>
    <cellStyle name="Collegamento ipertestuale visitato" xfId="2314" builtinId="9" hidden="1"/>
    <cellStyle name="Collegamento ipertestuale visitato" xfId="2316" builtinId="9" hidden="1"/>
    <cellStyle name="Collegamento ipertestuale visitato" xfId="2318" builtinId="9" hidden="1"/>
    <cellStyle name="Collegamento ipertestuale visitato" xfId="2320" builtinId="9" hidden="1"/>
    <cellStyle name="Collegamento ipertestuale visitato" xfId="2322" builtinId="9" hidden="1"/>
    <cellStyle name="Collegamento ipertestuale visitato" xfId="2324" builtinId="9" hidden="1"/>
    <cellStyle name="Collegamento ipertestuale visitato" xfId="2326" builtinId="9" hidden="1"/>
    <cellStyle name="Collegamento ipertestuale visitato" xfId="2328" builtinId="9" hidden="1"/>
    <cellStyle name="Collegamento ipertestuale visitato" xfId="2330" builtinId="9" hidden="1"/>
    <cellStyle name="Collegamento ipertestuale visitato" xfId="2332" builtinId="9" hidden="1"/>
    <cellStyle name="Collegamento ipertestuale visitato" xfId="2334" builtinId="9" hidden="1"/>
    <cellStyle name="Collegamento ipertestuale visitato" xfId="2336" builtinId="9" hidden="1"/>
    <cellStyle name="Collegamento ipertestuale visitato" xfId="2338" builtinId="9" hidden="1"/>
    <cellStyle name="Collegamento ipertestuale visitato" xfId="2340" builtinId="9" hidden="1"/>
    <cellStyle name="Collegamento ipertestuale visitato" xfId="2342" builtinId="9" hidden="1"/>
    <cellStyle name="Collegamento ipertestuale visitato" xfId="2344" builtinId="9" hidden="1"/>
    <cellStyle name="Collegamento ipertestuale visitato" xfId="2346" builtinId="9" hidden="1"/>
    <cellStyle name="Collegamento ipertestuale visitato" xfId="2348" builtinId="9" hidden="1"/>
    <cellStyle name="Collegamento ipertestuale visitato" xfId="2350" builtinId="9" hidden="1"/>
    <cellStyle name="Collegamento ipertestuale visitato" xfId="2352" builtinId="9" hidden="1"/>
    <cellStyle name="Collegamento ipertestuale visitato" xfId="2354" builtinId="9" hidden="1"/>
    <cellStyle name="Collegamento ipertestuale visitato" xfId="2356" builtinId="9" hidden="1"/>
    <cellStyle name="Collegamento ipertestuale visitato" xfId="2358" builtinId="9" hidden="1"/>
    <cellStyle name="Collegamento ipertestuale visitato" xfId="2360" builtinId="9" hidden="1"/>
    <cellStyle name="Collegamento ipertestuale visitato" xfId="2362" builtinId="9" hidden="1"/>
    <cellStyle name="Collegamento ipertestuale visitato" xfId="2364" builtinId="9" hidden="1"/>
    <cellStyle name="Collegamento ipertestuale visitato" xfId="2366" builtinId="9" hidden="1"/>
    <cellStyle name="Collegamento ipertestuale visitato" xfId="2368" builtinId="9" hidden="1"/>
    <cellStyle name="Collegamento ipertestuale visitato" xfId="2370" builtinId="9" hidden="1"/>
    <cellStyle name="Collegamento ipertestuale visitato" xfId="2372" builtinId="9" hidden="1"/>
    <cellStyle name="Collegamento ipertestuale visitato" xfId="2374" builtinId="9" hidden="1"/>
    <cellStyle name="Collegamento ipertestuale visitato" xfId="2376" builtinId="9" hidden="1"/>
    <cellStyle name="Collegamento ipertestuale visitato" xfId="2378" builtinId="9" hidden="1"/>
    <cellStyle name="Collegamento ipertestuale visitato" xfId="2380" builtinId="9" hidden="1"/>
    <cellStyle name="Collegamento ipertestuale visitato" xfId="2382" builtinId="9" hidden="1"/>
    <cellStyle name="Collegamento ipertestuale visitato" xfId="2384" builtinId="9" hidden="1"/>
    <cellStyle name="Collegamento ipertestuale visitato" xfId="2386" builtinId="9" hidden="1"/>
    <cellStyle name="Collegamento ipertestuale visitato" xfId="2388" builtinId="9" hidden="1"/>
    <cellStyle name="Collegamento ipertestuale visitato" xfId="2390" builtinId="9" hidden="1"/>
    <cellStyle name="Collegamento ipertestuale visitato" xfId="2392" builtinId="9" hidden="1"/>
    <cellStyle name="Collegamento ipertestuale visitato" xfId="2394" builtinId="9" hidden="1"/>
    <cellStyle name="Collegamento ipertestuale visitato" xfId="2396" builtinId="9" hidden="1"/>
    <cellStyle name="Collegamento ipertestuale visitato" xfId="2398" builtinId="9" hidden="1"/>
    <cellStyle name="Collegamento ipertestuale visitato" xfId="2400" builtinId="9" hidden="1"/>
    <cellStyle name="Collegamento ipertestuale visitato" xfId="2402" builtinId="9" hidden="1"/>
    <cellStyle name="Collegamento ipertestuale visitato" xfId="2404" builtinId="9" hidden="1"/>
    <cellStyle name="Collegamento ipertestuale visitato" xfId="2406" builtinId="9" hidden="1"/>
    <cellStyle name="Collegamento ipertestuale visitato" xfId="2408" builtinId="9" hidden="1"/>
    <cellStyle name="Collegamento ipertestuale visitato" xfId="2410" builtinId="9" hidden="1"/>
    <cellStyle name="Collegamento ipertestuale visitato" xfId="2412" builtinId="9" hidden="1"/>
    <cellStyle name="Collegamento ipertestuale visitato" xfId="2414" builtinId="9" hidden="1"/>
    <cellStyle name="Collegamento ipertestuale visitato" xfId="2416" builtinId="9" hidden="1"/>
    <cellStyle name="Collegamento ipertestuale visitato" xfId="2418" builtinId="9" hidden="1"/>
    <cellStyle name="Collegamento ipertestuale visitato" xfId="2420" builtinId="9" hidden="1"/>
    <cellStyle name="Collegamento ipertestuale visitato" xfId="2422" builtinId="9" hidden="1"/>
    <cellStyle name="Collegamento ipertestuale visitato" xfId="2424" builtinId="9" hidden="1"/>
    <cellStyle name="Collegamento ipertestuale visitato" xfId="2426" builtinId="9" hidden="1"/>
    <cellStyle name="Collegamento ipertestuale visitato" xfId="2428" builtinId="9" hidden="1"/>
    <cellStyle name="Collegamento ipertestuale visitato" xfId="2430" builtinId="9" hidden="1"/>
    <cellStyle name="Collegamento ipertestuale visitato" xfId="2432" builtinId="9" hidden="1"/>
    <cellStyle name="Collegamento ipertestuale visitato" xfId="2434" builtinId="9" hidden="1"/>
    <cellStyle name="Collegamento ipertestuale visitato" xfId="2436" builtinId="9" hidden="1"/>
    <cellStyle name="Collegamento ipertestuale visitato" xfId="2438" builtinId="9" hidden="1"/>
    <cellStyle name="Collegamento ipertestuale visitato" xfId="2440" builtinId="9" hidden="1"/>
    <cellStyle name="Collegamento ipertestuale visitato" xfId="2442" builtinId="9" hidden="1"/>
    <cellStyle name="Collegamento ipertestuale visitato" xfId="2444" builtinId="9" hidden="1"/>
    <cellStyle name="Collegamento ipertestuale visitato" xfId="2446" builtinId="9" hidden="1"/>
    <cellStyle name="Collegamento ipertestuale visitato" xfId="2448" builtinId="9" hidden="1"/>
    <cellStyle name="Collegamento ipertestuale visitato" xfId="2450" builtinId="9" hidden="1"/>
    <cellStyle name="Collegamento ipertestuale visitato" xfId="2452" builtinId="9" hidden="1"/>
    <cellStyle name="Collegamento ipertestuale visitato" xfId="2454" builtinId="9" hidden="1"/>
    <cellStyle name="Collegamento ipertestuale visitato" xfId="2456" builtinId="9" hidden="1"/>
    <cellStyle name="Collegamento ipertestuale visitato" xfId="2458" builtinId="9" hidden="1"/>
    <cellStyle name="Collegamento ipertestuale visitato" xfId="2460" builtinId="9" hidden="1"/>
    <cellStyle name="Collegamento ipertestuale visitato" xfId="2462" builtinId="9" hidden="1"/>
    <cellStyle name="Collegamento ipertestuale visitato" xfId="2464" builtinId="9" hidden="1"/>
    <cellStyle name="Collegamento ipertestuale visitato" xfId="2466" builtinId="9" hidden="1"/>
    <cellStyle name="Collegamento ipertestuale visitato" xfId="2468" builtinId="9" hidden="1"/>
    <cellStyle name="Collegamento ipertestuale visitato" xfId="2470" builtinId="9" hidden="1"/>
    <cellStyle name="Collegamento ipertestuale visitato" xfId="2472" builtinId="9" hidden="1"/>
    <cellStyle name="Collegamento ipertestuale visitato" xfId="2474" builtinId="9" hidden="1"/>
    <cellStyle name="Collegamento ipertestuale visitato" xfId="2476" builtinId="9" hidden="1"/>
    <cellStyle name="Collegamento ipertestuale visitato" xfId="2478" builtinId="9" hidden="1"/>
    <cellStyle name="Collegamento ipertestuale visitato" xfId="2480" builtinId="9" hidden="1"/>
    <cellStyle name="Collegamento ipertestuale visitato" xfId="2482" builtinId="9" hidden="1"/>
    <cellStyle name="Collegamento ipertestuale visitato" xfId="2484" builtinId="9" hidden="1"/>
    <cellStyle name="Collegamento ipertestuale visitato" xfId="2486" builtinId="9" hidden="1"/>
    <cellStyle name="Collegamento ipertestuale visitato" xfId="2488" builtinId="9" hidden="1"/>
    <cellStyle name="Collegamento ipertestuale visitato" xfId="2490" builtinId="9" hidden="1"/>
    <cellStyle name="Collegamento ipertestuale visitato" xfId="2492" builtinId="9" hidden="1"/>
    <cellStyle name="Collegamento ipertestuale visitato" xfId="2494" builtinId="9" hidden="1"/>
    <cellStyle name="Collegamento ipertestuale visitato" xfId="2496" builtinId="9" hidden="1"/>
    <cellStyle name="Collegamento ipertestuale visitato" xfId="2498" builtinId="9" hidden="1"/>
    <cellStyle name="Collegamento ipertestuale visitato" xfId="2500" builtinId="9" hidden="1"/>
    <cellStyle name="Collegamento ipertestuale visitato" xfId="2502" builtinId="9" hidden="1"/>
    <cellStyle name="Collegamento ipertestuale visitato" xfId="2504" builtinId="9" hidden="1"/>
    <cellStyle name="Collegamento ipertestuale visitato" xfId="2506" builtinId="9" hidden="1"/>
    <cellStyle name="Collegamento ipertestuale visitato" xfId="2508" builtinId="9" hidden="1"/>
    <cellStyle name="Collegamento ipertestuale visitato" xfId="2510" builtinId="9" hidden="1"/>
    <cellStyle name="Collegamento ipertestuale visitato" xfId="2512" builtinId="9" hidden="1"/>
    <cellStyle name="Collegamento ipertestuale visitato" xfId="2514" builtinId="9" hidden="1"/>
    <cellStyle name="Collegamento ipertestuale visitato" xfId="2516" builtinId="9" hidden="1"/>
    <cellStyle name="Collegamento ipertestuale visitato" xfId="2518" builtinId="9" hidden="1"/>
    <cellStyle name="Collegamento ipertestuale visitato" xfId="2520" builtinId="9" hidden="1"/>
    <cellStyle name="Collegamento ipertestuale visitato" xfId="2522" builtinId="9" hidden="1"/>
    <cellStyle name="Collegamento ipertestuale visitato" xfId="2524" builtinId="9" hidden="1"/>
    <cellStyle name="Collegamento ipertestuale visitato" xfId="2526" builtinId="9" hidden="1"/>
    <cellStyle name="Collegamento ipertestuale visitato" xfId="2528" builtinId="9" hidden="1"/>
    <cellStyle name="Collegamento ipertestuale visitato" xfId="2530" builtinId="9" hidden="1"/>
    <cellStyle name="Collegamento ipertestuale visitato" xfId="2532" builtinId="9" hidden="1"/>
    <cellStyle name="Collegamento ipertestuale visitato" xfId="2534" builtinId="9" hidden="1"/>
    <cellStyle name="Collegamento ipertestuale visitato" xfId="2536" builtinId="9" hidden="1"/>
    <cellStyle name="Collegamento ipertestuale visitato" xfId="2538" builtinId="9" hidden="1"/>
    <cellStyle name="Collegamento ipertestuale visitato" xfId="2540" builtinId="9" hidden="1"/>
    <cellStyle name="Collegamento ipertestuale visitato" xfId="2542" builtinId="9" hidden="1"/>
    <cellStyle name="Collegamento ipertestuale visitato" xfId="2544" builtinId="9" hidden="1"/>
    <cellStyle name="Collegamento ipertestuale visitato" xfId="2546" builtinId="9" hidden="1"/>
    <cellStyle name="Collegamento ipertestuale visitato" xfId="2548" builtinId="9" hidden="1"/>
    <cellStyle name="Collegamento ipertestuale visitato" xfId="2550" builtinId="9" hidden="1"/>
    <cellStyle name="Collegamento ipertestuale visitato" xfId="2552" builtinId="9" hidden="1"/>
    <cellStyle name="Collegamento ipertestuale visitato" xfId="2554" builtinId="9" hidden="1"/>
    <cellStyle name="Collegamento ipertestuale visitato" xfId="2556" builtinId="9" hidden="1"/>
    <cellStyle name="Collegamento ipertestuale visitato" xfId="2558" builtinId="9" hidden="1"/>
    <cellStyle name="Collegamento ipertestuale visitato" xfId="2560" builtinId="9" hidden="1"/>
    <cellStyle name="Collegamento ipertestuale visitato" xfId="2562" builtinId="9" hidden="1"/>
    <cellStyle name="Collegamento ipertestuale visitato" xfId="2564" builtinId="9" hidden="1"/>
    <cellStyle name="Collegamento ipertestuale visitato" xfId="2566" builtinId="9" hidden="1"/>
    <cellStyle name="Collegamento ipertestuale visitato" xfId="2568" builtinId="9" hidden="1"/>
    <cellStyle name="Collegamento ipertestuale visitato" xfId="2570" builtinId="9" hidden="1"/>
    <cellStyle name="Collegamento ipertestuale visitato" xfId="2572" builtinId="9" hidden="1"/>
    <cellStyle name="Collegamento ipertestuale visitato" xfId="2574" builtinId="9" hidden="1"/>
    <cellStyle name="Collegamento ipertestuale visitato" xfId="2576" builtinId="9" hidden="1"/>
    <cellStyle name="Collegamento ipertestuale visitato" xfId="2578" builtinId="9" hidden="1"/>
    <cellStyle name="Collegamento ipertestuale visitato" xfId="2580" builtinId="9" hidden="1"/>
    <cellStyle name="Collegamento ipertestuale visitato" xfId="2582" builtinId="9" hidden="1"/>
    <cellStyle name="Collegamento ipertestuale visitato" xfId="2584" builtinId="9" hidden="1"/>
    <cellStyle name="Collegamento ipertestuale visitato" xfId="2586" builtinId="9" hidden="1"/>
    <cellStyle name="Collegamento ipertestuale visitato" xfId="2588" builtinId="9" hidden="1"/>
    <cellStyle name="Collegamento ipertestuale visitato" xfId="2590" builtinId="9" hidden="1"/>
    <cellStyle name="Collegamento ipertestuale visitato" xfId="2592" builtinId="9" hidden="1"/>
    <cellStyle name="Collegamento ipertestuale visitato" xfId="2594" builtinId="9" hidden="1"/>
    <cellStyle name="Collegamento ipertestuale visitato" xfId="2596" builtinId="9" hidden="1"/>
    <cellStyle name="Collegamento ipertestuale visitato" xfId="2598" builtinId="9" hidden="1"/>
    <cellStyle name="Collegamento ipertestuale visitato" xfId="2600" builtinId="9" hidden="1"/>
    <cellStyle name="Collegamento ipertestuale visitato" xfId="2602" builtinId="9" hidden="1"/>
    <cellStyle name="Collegamento ipertestuale visitato" xfId="2604" builtinId="9" hidden="1"/>
    <cellStyle name="Collegamento ipertestuale visitato" xfId="2606" builtinId="9" hidden="1"/>
    <cellStyle name="Collegamento ipertestuale visitato" xfId="2608" builtinId="9" hidden="1"/>
    <cellStyle name="Collegamento ipertestuale visitato" xfId="2610" builtinId="9" hidden="1"/>
    <cellStyle name="Collegamento ipertestuale visitato" xfId="2612" builtinId="9" hidden="1"/>
    <cellStyle name="Collegamento ipertestuale visitato" xfId="2614" builtinId="9" hidden="1"/>
    <cellStyle name="Collegamento ipertestuale visitato" xfId="2616" builtinId="9" hidden="1"/>
    <cellStyle name="Collegamento ipertestuale visitato" xfId="2618" builtinId="9" hidden="1"/>
    <cellStyle name="Collegamento ipertestuale visitato" xfId="2620" builtinId="9" hidden="1"/>
    <cellStyle name="Collegamento ipertestuale visitato" xfId="2622" builtinId="9" hidden="1"/>
    <cellStyle name="Collegamento ipertestuale visitato" xfId="2624" builtinId="9" hidden="1"/>
    <cellStyle name="Collegamento ipertestuale visitato" xfId="2626" builtinId="9" hidden="1"/>
    <cellStyle name="Collegamento ipertestuale visitato" xfId="2628" builtinId="9" hidden="1"/>
    <cellStyle name="Collegamento ipertestuale visitato" xfId="2630" builtinId="9" hidden="1"/>
    <cellStyle name="Collegamento ipertestuale visitato" xfId="2632" builtinId="9" hidden="1"/>
    <cellStyle name="Collegamento ipertestuale visitato" xfId="2634" builtinId="9" hidden="1"/>
    <cellStyle name="Collegamento ipertestuale visitato" xfId="2636" builtinId="9" hidden="1"/>
    <cellStyle name="Collegamento ipertestuale visitato" xfId="2638" builtinId="9" hidden="1"/>
    <cellStyle name="Collegamento ipertestuale visitato" xfId="2640" builtinId="9" hidden="1"/>
    <cellStyle name="Collegamento ipertestuale visitato" xfId="2642" builtinId="9" hidden="1"/>
    <cellStyle name="Collegamento ipertestuale visitato" xfId="2644" builtinId="9" hidden="1"/>
    <cellStyle name="Collegamento ipertestuale visitato" xfId="2646" builtinId="9" hidden="1"/>
    <cellStyle name="Collegamento ipertestuale visitato" xfId="2648" builtinId="9" hidden="1"/>
    <cellStyle name="Collegamento ipertestuale visitato" xfId="2650" builtinId="9" hidden="1"/>
    <cellStyle name="Collegamento ipertestuale visitato" xfId="2652" builtinId="9" hidden="1"/>
    <cellStyle name="Collegamento ipertestuale visitato" xfId="2654" builtinId="9" hidden="1"/>
    <cellStyle name="Collegamento ipertestuale visitato" xfId="2656" builtinId="9" hidden="1"/>
    <cellStyle name="Collegamento ipertestuale visitato" xfId="2658" builtinId="9" hidden="1"/>
    <cellStyle name="Collegamento ipertestuale visitato" xfId="2660" builtinId="9" hidden="1"/>
    <cellStyle name="Collegamento ipertestuale visitato" xfId="2662" builtinId="9" hidden="1"/>
    <cellStyle name="Collegamento ipertestuale visitato" xfId="2664" builtinId="9" hidden="1"/>
    <cellStyle name="Collegamento ipertestuale visitato" xfId="2666" builtinId="9" hidden="1"/>
    <cellStyle name="Collegamento ipertestuale visitato" xfId="2668" builtinId="9" hidden="1"/>
    <cellStyle name="Collegamento ipertestuale visitato" xfId="2670" builtinId="9" hidden="1"/>
    <cellStyle name="Collegamento ipertestuale visitato" xfId="2672" builtinId="9" hidden="1"/>
    <cellStyle name="Collegamento ipertestuale visitato" xfId="2674" builtinId="9" hidden="1"/>
    <cellStyle name="Collegamento ipertestuale visitato" xfId="2676" builtinId="9" hidden="1"/>
    <cellStyle name="Collegamento ipertestuale visitato" xfId="2678" builtinId="9" hidden="1"/>
    <cellStyle name="Collegamento ipertestuale visitato" xfId="2680" builtinId="9" hidden="1"/>
    <cellStyle name="Collegamento ipertestuale visitato" xfId="2682" builtinId="9" hidden="1"/>
    <cellStyle name="Collegamento ipertestuale visitato" xfId="2684" builtinId="9" hidden="1"/>
    <cellStyle name="Collegamento ipertestuale visitato" xfId="2686" builtinId="9" hidden="1"/>
    <cellStyle name="Collegamento ipertestuale visitato" xfId="2688" builtinId="9" hidden="1"/>
    <cellStyle name="Collegamento ipertestuale visitato" xfId="2690" builtinId="9" hidden="1"/>
    <cellStyle name="Collegamento ipertestuale visitato" xfId="2692" builtinId="9" hidden="1"/>
    <cellStyle name="Collegamento ipertestuale visitato" xfId="2694" builtinId="9" hidden="1"/>
    <cellStyle name="Collegamento ipertestuale visitato" xfId="2696" builtinId="9" hidden="1"/>
    <cellStyle name="Collegamento ipertestuale visitato" xfId="2698" builtinId="9" hidden="1"/>
    <cellStyle name="Collegamento ipertestuale visitato" xfId="2700" builtinId="9" hidden="1"/>
    <cellStyle name="Collegamento ipertestuale visitato" xfId="2702" builtinId="9" hidden="1"/>
    <cellStyle name="Collegamento ipertestuale visitato" xfId="2704" builtinId="9" hidden="1"/>
    <cellStyle name="Collegamento ipertestuale visitato" xfId="2706" builtinId="9" hidden="1"/>
    <cellStyle name="Collegamento ipertestuale visitato" xfId="2708" builtinId="9" hidden="1"/>
    <cellStyle name="Collegamento ipertestuale visitato" xfId="2710" builtinId="9" hidden="1"/>
    <cellStyle name="Collegamento ipertestuale visitato" xfId="2712" builtinId="9" hidden="1"/>
    <cellStyle name="Collegamento ipertestuale visitato" xfId="2714" builtinId="9" hidden="1"/>
    <cellStyle name="Collegamento ipertestuale visitato" xfId="2716" builtinId="9" hidden="1"/>
    <cellStyle name="Collegamento ipertestuale visitato" xfId="2718" builtinId="9" hidden="1"/>
    <cellStyle name="Collegamento ipertestuale visitato" xfId="2720" builtinId="9" hidden="1"/>
    <cellStyle name="Collegamento ipertestuale visitato" xfId="2722" builtinId="9" hidden="1"/>
    <cellStyle name="Collegamento ipertestuale visitato" xfId="2724" builtinId="9" hidden="1"/>
    <cellStyle name="Collegamento ipertestuale visitato" xfId="2726" builtinId="9" hidden="1"/>
    <cellStyle name="Collegamento ipertestuale visitato" xfId="2728" builtinId="9" hidden="1"/>
    <cellStyle name="Collegamento ipertestuale visitato" xfId="2730" builtinId="9" hidden="1"/>
    <cellStyle name="Collegamento ipertestuale visitato" xfId="2732" builtinId="9" hidden="1"/>
    <cellStyle name="Collegamento ipertestuale visitato" xfId="2734" builtinId="9" hidden="1"/>
    <cellStyle name="Collegamento ipertestuale visitato" xfId="2736" builtinId="9" hidden="1"/>
    <cellStyle name="Collegamento ipertestuale visitato" xfId="2738" builtinId="9" hidden="1"/>
    <cellStyle name="Collegamento ipertestuale visitato" xfId="2740" builtinId="9" hidden="1"/>
    <cellStyle name="Collegamento ipertestuale visitato" xfId="2742" builtinId="9" hidden="1"/>
    <cellStyle name="Collegamento ipertestuale visitato" xfId="2744" builtinId="9" hidden="1"/>
    <cellStyle name="Collegamento ipertestuale visitato" xfId="2746" builtinId="9" hidden="1"/>
    <cellStyle name="Collegamento ipertestuale visitato" xfId="2748" builtinId="9" hidden="1"/>
    <cellStyle name="Collegamento ipertestuale visitato" xfId="2750" builtinId="9" hidden="1"/>
    <cellStyle name="Collegamento ipertestuale visitato" xfId="2752" builtinId="9" hidden="1"/>
    <cellStyle name="Collegamento ipertestuale visitato" xfId="2754" builtinId="9" hidden="1"/>
    <cellStyle name="Collegamento ipertestuale visitato" xfId="2756" builtinId="9" hidden="1"/>
    <cellStyle name="Collegamento ipertestuale visitato" xfId="2758" builtinId="9" hidden="1"/>
    <cellStyle name="Collegamento ipertestuale visitato" xfId="2760" builtinId="9" hidden="1"/>
    <cellStyle name="Collegamento ipertestuale visitato" xfId="2762" builtinId="9" hidden="1"/>
    <cellStyle name="Collegamento ipertestuale visitato" xfId="2764" builtinId="9" hidden="1"/>
    <cellStyle name="Collegamento ipertestuale visitato" xfId="2766" builtinId="9" hidden="1"/>
    <cellStyle name="Collegamento ipertestuale visitato" xfId="2768" builtinId="9" hidden="1"/>
    <cellStyle name="Collegamento ipertestuale visitato" xfId="2770" builtinId="9" hidden="1"/>
    <cellStyle name="Collegamento ipertestuale visitato" xfId="2772" builtinId="9" hidden="1"/>
    <cellStyle name="Collegamento ipertestuale visitato" xfId="2774" builtinId="9" hidden="1"/>
    <cellStyle name="Collegamento ipertestuale visitato" xfId="2776" builtinId="9" hidden="1"/>
    <cellStyle name="Collegamento ipertestuale visitato" xfId="2778" builtinId="9" hidden="1"/>
    <cellStyle name="Collegamento ipertestuale visitato" xfId="2780" builtinId="9" hidden="1"/>
    <cellStyle name="Collegamento ipertestuale visitato" xfId="2782" builtinId="9" hidden="1"/>
    <cellStyle name="Collegamento ipertestuale visitato" xfId="2784" builtinId="9" hidden="1"/>
    <cellStyle name="Collegamento ipertestuale visitato" xfId="2786" builtinId="9" hidden="1"/>
    <cellStyle name="Collegamento ipertestuale visitato" xfId="2788" builtinId="9" hidden="1"/>
    <cellStyle name="Collegamento ipertestuale visitato" xfId="2790" builtinId="9" hidden="1"/>
    <cellStyle name="Collegamento ipertestuale visitato" xfId="2792" builtinId="9" hidden="1"/>
    <cellStyle name="Collegamento ipertestuale visitato" xfId="2794" builtinId="9" hidden="1"/>
    <cellStyle name="Collegamento ipertestuale visitato" xfId="2796" builtinId="9" hidden="1"/>
    <cellStyle name="Collegamento ipertestuale visitato" xfId="2798" builtinId="9" hidden="1"/>
    <cellStyle name="Collegamento ipertestuale visitato" xfId="2800" builtinId="9" hidden="1"/>
    <cellStyle name="Collegamento ipertestuale visitato" xfId="2802" builtinId="9" hidden="1"/>
    <cellStyle name="Collegamento ipertestuale visitato" xfId="2804" builtinId="9" hidden="1"/>
    <cellStyle name="Collegamento ipertestuale visitato" xfId="2806" builtinId="9" hidden="1"/>
    <cellStyle name="Collegamento ipertestuale visitato" xfId="2808" builtinId="9" hidden="1"/>
    <cellStyle name="Collegamento ipertestuale visitato" xfId="2810" builtinId="9" hidden="1"/>
    <cellStyle name="Collegamento ipertestuale visitato" xfId="2812" builtinId="9" hidden="1"/>
    <cellStyle name="Collegamento ipertestuale visitato" xfId="2814" builtinId="9" hidden="1"/>
    <cellStyle name="Collegamento ipertestuale visitato" xfId="2816" builtinId="9" hidden="1"/>
    <cellStyle name="Collegamento ipertestuale visitato" xfId="2818" builtinId="9" hidden="1"/>
    <cellStyle name="Collegamento ipertestuale visitato" xfId="2820" builtinId="9" hidden="1"/>
    <cellStyle name="Collegamento ipertestuale visitato" xfId="2822" builtinId="9" hidden="1"/>
    <cellStyle name="Collegamento ipertestuale visitato" xfId="2824" builtinId="9" hidden="1"/>
    <cellStyle name="Collegamento ipertestuale visitato" xfId="2826" builtinId="9" hidden="1"/>
    <cellStyle name="Collegamento ipertestuale visitato" xfId="2828" builtinId="9" hidden="1"/>
    <cellStyle name="Collegamento ipertestuale visitato" xfId="2830" builtinId="9" hidden="1"/>
    <cellStyle name="Collegamento ipertestuale visitato" xfId="2832" builtinId="9" hidden="1"/>
    <cellStyle name="Collegamento ipertestuale visitato" xfId="2834" builtinId="9" hidden="1"/>
    <cellStyle name="Collegamento ipertestuale visitato" xfId="2836" builtinId="9" hidden="1"/>
    <cellStyle name="Collegamento ipertestuale visitato" xfId="2838" builtinId="9" hidden="1"/>
    <cellStyle name="Collegamento ipertestuale visitato" xfId="2840" builtinId="9" hidden="1"/>
    <cellStyle name="Collegamento ipertestuale visitato" xfId="2842" builtinId="9" hidden="1"/>
    <cellStyle name="Collegamento ipertestuale visitato" xfId="2844" builtinId="9" hidden="1"/>
    <cellStyle name="Collegamento ipertestuale visitato" xfId="2846" builtinId="9" hidden="1"/>
    <cellStyle name="Collegamento ipertestuale visitato" xfId="2848" builtinId="9" hidden="1"/>
    <cellStyle name="Collegamento ipertestuale visitato" xfId="2850" builtinId="9" hidden="1"/>
    <cellStyle name="Collegamento ipertestuale visitato" xfId="2852" builtinId="9" hidden="1"/>
    <cellStyle name="Collegamento ipertestuale visitato" xfId="2854" builtinId="9" hidden="1"/>
    <cellStyle name="Collegamento ipertestuale visitato" xfId="2856" builtinId="9" hidden="1"/>
    <cellStyle name="Collegamento ipertestuale visitato" xfId="2858" builtinId="9" hidden="1"/>
    <cellStyle name="Collegamento ipertestuale visitato" xfId="2860" builtinId="9" hidden="1"/>
    <cellStyle name="Collegamento ipertestuale visitato" xfId="2862" builtinId="9" hidden="1"/>
    <cellStyle name="Collegamento ipertestuale visitato" xfId="2864" builtinId="9" hidden="1"/>
    <cellStyle name="Collegamento ipertestuale visitato" xfId="2866" builtinId="9" hidden="1"/>
    <cellStyle name="Collegamento ipertestuale visitato" xfId="2868" builtinId="9" hidden="1"/>
    <cellStyle name="Collegamento ipertestuale visitato" xfId="2870" builtinId="9" hidden="1"/>
    <cellStyle name="Collegamento ipertestuale visitato" xfId="2872" builtinId="9" hidden="1"/>
    <cellStyle name="Collegamento ipertestuale visitato" xfId="2874" builtinId="9" hidden="1"/>
    <cellStyle name="Collegamento ipertestuale visitato" xfId="2876" builtinId="9" hidden="1"/>
    <cellStyle name="Collegamento ipertestuale visitato" xfId="2878" builtinId="9" hidden="1"/>
    <cellStyle name="Collegamento ipertestuale visitato" xfId="2880" builtinId="9" hidden="1"/>
    <cellStyle name="Collegamento ipertestuale visitato" xfId="2882" builtinId="9" hidden="1"/>
    <cellStyle name="Collegamento ipertestuale visitato" xfId="2884" builtinId="9" hidden="1"/>
    <cellStyle name="Collegamento ipertestuale visitato" xfId="2886" builtinId="9" hidden="1"/>
    <cellStyle name="Collegamento ipertestuale visitato" xfId="2888" builtinId="9" hidden="1"/>
    <cellStyle name="Collegamento ipertestuale visitato" xfId="2890" builtinId="9" hidden="1"/>
    <cellStyle name="Collegamento ipertestuale visitato" xfId="2892" builtinId="9" hidden="1"/>
    <cellStyle name="Collegamento ipertestuale visitato" xfId="2894" builtinId="9" hidden="1"/>
    <cellStyle name="Collegamento ipertestuale visitato" xfId="2896" builtinId="9" hidden="1"/>
    <cellStyle name="Collegamento ipertestuale visitato" xfId="2898" builtinId="9" hidden="1"/>
    <cellStyle name="Collegamento ipertestuale visitato" xfId="2900" builtinId="9" hidden="1"/>
    <cellStyle name="Collegamento ipertestuale visitato" xfId="2902" builtinId="9" hidden="1"/>
    <cellStyle name="Collegamento ipertestuale visitato" xfId="2904" builtinId="9" hidden="1"/>
    <cellStyle name="Collegamento ipertestuale visitato" xfId="2906" builtinId="9" hidden="1"/>
    <cellStyle name="Collegamento ipertestuale visitato" xfId="2908" builtinId="9" hidden="1"/>
    <cellStyle name="Collegamento ipertestuale visitato" xfId="2910" builtinId="9" hidden="1"/>
    <cellStyle name="Collegamento ipertestuale visitato" xfId="2912" builtinId="9" hidden="1"/>
    <cellStyle name="Collegamento ipertestuale visitato" xfId="2914" builtinId="9" hidden="1"/>
    <cellStyle name="Collegamento ipertestuale visitato" xfId="2916" builtinId="9" hidden="1"/>
    <cellStyle name="Collegamento ipertestuale visitato" xfId="2918" builtinId="9" hidden="1"/>
    <cellStyle name="Collegamento ipertestuale visitato" xfId="2920" builtinId="9" hidden="1"/>
    <cellStyle name="Collegamento ipertestuale visitato" xfId="2922" builtinId="9" hidden="1"/>
    <cellStyle name="Collegamento ipertestuale visitato" xfId="2924" builtinId="9" hidden="1"/>
    <cellStyle name="Collegamento ipertestuale visitato" xfId="2926" builtinId="9" hidden="1"/>
    <cellStyle name="Collegamento ipertestuale visitato" xfId="2928" builtinId="9" hidden="1"/>
    <cellStyle name="Collegamento ipertestuale visitato" xfId="2930" builtinId="9" hidden="1"/>
    <cellStyle name="Collegamento ipertestuale visitato" xfId="2932" builtinId="9" hidden="1"/>
    <cellStyle name="Collegamento ipertestuale visitato" xfId="2934" builtinId="9" hidden="1"/>
    <cellStyle name="Collegamento ipertestuale visitato" xfId="2936" builtinId="9" hidden="1"/>
    <cellStyle name="Collegamento ipertestuale visitato" xfId="2938" builtinId="9" hidden="1"/>
    <cellStyle name="Collegamento ipertestuale visitato" xfId="2940" builtinId="9" hidden="1"/>
    <cellStyle name="Collegamento ipertestuale visitato" xfId="2942" builtinId="9" hidden="1"/>
    <cellStyle name="Collegamento ipertestuale visitato" xfId="2944" builtinId="9" hidden="1"/>
    <cellStyle name="Collegamento ipertestuale visitato" xfId="2946" builtinId="9" hidden="1"/>
    <cellStyle name="Collegamento ipertestuale visitato" xfId="2948" builtinId="9" hidden="1"/>
    <cellStyle name="Collegamento ipertestuale visitato" xfId="2950" builtinId="9" hidden="1"/>
    <cellStyle name="Collegamento ipertestuale visitato" xfId="2952" builtinId="9" hidden="1"/>
    <cellStyle name="Collegamento ipertestuale visitato" xfId="2954" builtinId="9" hidden="1"/>
    <cellStyle name="Collegamento ipertestuale visitato" xfId="2956" builtinId="9" hidden="1"/>
    <cellStyle name="Collegamento ipertestuale visitato" xfId="2958" builtinId="9" hidden="1"/>
    <cellStyle name="Collegamento ipertestuale visitato" xfId="2960" builtinId="9" hidden="1"/>
    <cellStyle name="Collegamento ipertestuale visitato" xfId="2962" builtinId="9" hidden="1"/>
    <cellStyle name="Collegamento ipertestuale visitato" xfId="2964" builtinId="9" hidden="1"/>
    <cellStyle name="Collegamento ipertestuale visitato" xfId="2966" builtinId="9" hidden="1"/>
    <cellStyle name="Collegamento ipertestuale visitato" xfId="2968" builtinId="9" hidden="1"/>
    <cellStyle name="Collegamento ipertestuale visitato" xfId="2970" builtinId="9" hidden="1"/>
    <cellStyle name="Collegamento ipertestuale visitato" xfId="2972" builtinId="9" hidden="1"/>
    <cellStyle name="Collegamento ipertestuale visitato" xfId="2974" builtinId="9" hidden="1"/>
    <cellStyle name="Collegamento ipertestuale visitato" xfId="2976" builtinId="9" hidden="1"/>
    <cellStyle name="Collegamento ipertestuale visitato" xfId="2978" builtinId="9" hidden="1"/>
    <cellStyle name="Collegamento ipertestuale visitato" xfId="2980" builtinId="9" hidden="1"/>
    <cellStyle name="Collegamento ipertestuale visitato" xfId="2982" builtinId="9" hidden="1"/>
    <cellStyle name="Collegamento ipertestuale visitato" xfId="2984" builtinId="9" hidden="1"/>
    <cellStyle name="Collegamento ipertestuale visitato" xfId="2986" builtinId="9" hidden="1"/>
    <cellStyle name="Collegamento ipertestuale visitato" xfId="2988" builtinId="9" hidden="1"/>
    <cellStyle name="Collegamento ipertestuale visitato" xfId="2990" builtinId="9" hidden="1"/>
    <cellStyle name="Collegamento ipertestuale visitato" xfId="2992" builtinId="9" hidden="1"/>
    <cellStyle name="Collegamento ipertestuale visitato" xfId="2994" builtinId="9" hidden="1"/>
    <cellStyle name="Collegamento ipertestuale visitato" xfId="2996" builtinId="9" hidden="1"/>
    <cellStyle name="Collegamento ipertestuale visitato" xfId="2998" builtinId="9" hidden="1"/>
    <cellStyle name="Collegamento ipertestuale visitato" xfId="3000" builtinId="9" hidden="1"/>
    <cellStyle name="Collegamento ipertestuale visitato" xfId="3002" builtinId="9" hidden="1"/>
    <cellStyle name="Collegamento ipertestuale visitato" xfId="3004" builtinId="9" hidden="1"/>
    <cellStyle name="Collegamento ipertestuale visitato" xfId="3006" builtinId="9" hidden="1"/>
    <cellStyle name="Collegamento ipertestuale visitato" xfId="3008" builtinId="9" hidden="1"/>
    <cellStyle name="Collegamento ipertestuale visitato" xfId="3010" builtinId="9" hidden="1"/>
    <cellStyle name="Collegamento ipertestuale visitato" xfId="3012" builtinId="9" hidden="1"/>
    <cellStyle name="Collegamento ipertestuale visitato" xfId="3014" builtinId="9" hidden="1"/>
    <cellStyle name="Collegamento ipertestuale visitato" xfId="3016" builtinId="9" hidden="1"/>
    <cellStyle name="Collegamento ipertestuale visitato" xfId="3018" builtinId="9" hidden="1"/>
    <cellStyle name="Collegamento ipertestuale visitato" xfId="3020" builtinId="9" hidden="1"/>
    <cellStyle name="Collegamento ipertestuale visitato" xfId="3022" builtinId="9" hidden="1"/>
    <cellStyle name="Collegamento ipertestuale visitato" xfId="3024" builtinId="9" hidden="1"/>
    <cellStyle name="Collegamento ipertestuale visitato" xfId="3026" builtinId="9" hidden="1"/>
    <cellStyle name="Collegamento ipertestuale visitato" xfId="3028" builtinId="9" hidden="1"/>
    <cellStyle name="Collegamento ipertestuale visitato" xfId="3030" builtinId="9" hidden="1"/>
    <cellStyle name="Collegamento ipertestuale visitato" xfId="3032" builtinId="9" hidden="1"/>
    <cellStyle name="Collegamento ipertestuale visitato" xfId="3034" builtinId="9" hidden="1"/>
    <cellStyle name="Collegamento ipertestuale visitato" xfId="3036" builtinId="9" hidden="1"/>
    <cellStyle name="Collegamento ipertestuale visitato" xfId="3038" builtinId="9" hidden="1"/>
    <cellStyle name="Collegamento ipertestuale visitato" xfId="3040" builtinId="9" hidden="1"/>
    <cellStyle name="Collegamento ipertestuale visitato" xfId="3042" builtinId="9" hidden="1"/>
    <cellStyle name="Collegamento ipertestuale visitato" xfId="3044" builtinId="9" hidden="1"/>
    <cellStyle name="Collegamento ipertestuale visitato" xfId="3046" builtinId="9" hidden="1"/>
    <cellStyle name="Collegamento ipertestuale visitato" xfId="3048" builtinId="9" hidden="1"/>
    <cellStyle name="Collegamento ipertestuale visitato" xfId="3050" builtinId="9" hidden="1"/>
    <cellStyle name="Collegamento ipertestuale visitato" xfId="3052" builtinId="9" hidden="1"/>
    <cellStyle name="Collegamento ipertestuale visitato" xfId="3054" builtinId="9" hidden="1"/>
    <cellStyle name="Collegamento ipertestuale visitato" xfId="3056" builtinId="9" hidden="1"/>
    <cellStyle name="Collegamento ipertestuale visitato" xfId="3058" builtinId="9" hidden="1"/>
    <cellStyle name="Collegamento ipertestuale visitato" xfId="3060" builtinId="9" hidden="1"/>
    <cellStyle name="Collegamento ipertestuale visitato" xfId="3062" builtinId="9" hidden="1"/>
    <cellStyle name="Collegamento ipertestuale visitato" xfId="3064" builtinId="9" hidden="1"/>
    <cellStyle name="Collegamento ipertestuale visitato" xfId="3066" builtinId="9" hidden="1"/>
    <cellStyle name="Collegamento ipertestuale visitato" xfId="3068" builtinId="9" hidden="1"/>
    <cellStyle name="Collegamento ipertestuale visitato" xfId="3070" builtinId="9" hidden="1"/>
    <cellStyle name="Collegamento ipertestuale visitato" xfId="3072" builtinId="9" hidden="1"/>
    <cellStyle name="Collegamento ipertestuale visitato" xfId="3074" builtinId="9" hidden="1"/>
    <cellStyle name="Collegamento ipertestuale visitato" xfId="3076" builtinId="9" hidden="1"/>
    <cellStyle name="Collegamento ipertestuale visitato" xfId="3078" builtinId="9" hidden="1"/>
    <cellStyle name="Collegamento ipertestuale visitato" xfId="3080" builtinId="9" hidden="1"/>
    <cellStyle name="Collegamento ipertestuale visitato" xfId="3082" builtinId="9" hidden="1"/>
    <cellStyle name="Collegamento ipertestuale visitato" xfId="3084" builtinId="9" hidden="1"/>
    <cellStyle name="Collegamento ipertestuale visitato" xfId="3086" builtinId="9" hidden="1"/>
    <cellStyle name="Collegamento ipertestuale visitato" xfId="3088" builtinId="9" hidden="1"/>
    <cellStyle name="Collegamento ipertestuale visitato" xfId="3090" builtinId="9" hidden="1"/>
    <cellStyle name="Collegamento ipertestuale visitato" xfId="3092" builtinId="9" hidden="1"/>
    <cellStyle name="Collegamento ipertestuale visitato" xfId="3094" builtinId="9" hidden="1"/>
    <cellStyle name="Collegamento ipertestuale visitato" xfId="3096" builtinId="9" hidden="1"/>
    <cellStyle name="Collegamento ipertestuale visitato" xfId="3098" builtinId="9" hidden="1"/>
    <cellStyle name="Collegamento ipertestuale visitato" xfId="3100" builtinId="9" hidden="1"/>
    <cellStyle name="Collegamento ipertestuale visitato" xfId="3102" builtinId="9" hidden="1"/>
    <cellStyle name="Collegamento ipertestuale visitato" xfId="3104" builtinId="9" hidden="1"/>
    <cellStyle name="Collegamento ipertestuale visitato" xfId="3106" builtinId="9" hidden="1"/>
    <cellStyle name="Collegamento ipertestuale visitato" xfId="3108" builtinId="9" hidden="1"/>
    <cellStyle name="Collegamento ipertestuale visitato" xfId="3110" builtinId="9" hidden="1"/>
    <cellStyle name="Collegamento ipertestuale visitato" xfId="3112" builtinId="9" hidden="1"/>
    <cellStyle name="Collegamento ipertestuale visitato" xfId="3114" builtinId="9" hidden="1"/>
    <cellStyle name="Collegamento ipertestuale visitato" xfId="3116" builtinId="9" hidden="1"/>
    <cellStyle name="Collegamento ipertestuale visitato" xfId="3118" builtinId="9" hidden="1"/>
    <cellStyle name="Collegamento ipertestuale visitato" xfId="3120" builtinId="9" hidden="1"/>
    <cellStyle name="Collegamento ipertestuale visitato" xfId="3122" builtinId="9" hidden="1"/>
    <cellStyle name="Collegamento ipertestuale visitato" xfId="3124" builtinId="9" hidden="1"/>
    <cellStyle name="Collegamento ipertestuale visitato" xfId="3126" builtinId="9" hidden="1"/>
    <cellStyle name="Collegamento ipertestuale visitato" xfId="3128" builtinId="9" hidden="1"/>
    <cellStyle name="Collegamento ipertestuale visitato" xfId="3130" builtinId="9" hidden="1"/>
    <cellStyle name="Collegamento ipertestuale visitato" xfId="3132" builtinId="9" hidden="1"/>
    <cellStyle name="Collegamento ipertestuale visitato" xfId="3134" builtinId="9" hidden="1"/>
    <cellStyle name="Collegamento ipertestuale visitato" xfId="3136" builtinId="9" hidden="1"/>
    <cellStyle name="Collegamento ipertestuale visitato" xfId="3138" builtinId="9" hidden="1"/>
    <cellStyle name="Collegamento ipertestuale visitato" xfId="3140" builtinId="9" hidden="1"/>
    <cellStyle name="Collegamento ipertestuale visitato" xfId="3142" builtinId="9" hidden="1"/>
    <cellStyle name="Collegamento ipertestuale visitato" xfId="3144" builtinId="9" hidden="1"/>
    <cellStyle name="Collegamento ipertestuale visitato" xfId="3146" builtinId="9" hidden="1"/>
    <cellStyle name="Collegamento ipertestuale visitato" xfId="3148" builtinId="9" hidden="1"/>
    <cellStyle name="Collegamento ipertestuale visitato" xfId="3150" builtinId="9" hidden="1"/>
    <cellStyle name="Collegamento ipertestuale visitato" xfId="3152" builtinId="9" hidden="1"/>
    <cellStyle name="Collegamento ipertestuale visitato" xfId="3154" builtinId="9" hidden="1"/>
    <cellStyle name="Collegamento ipertestuale visitato" xfId="3156" builtinId="9" hidden="1"/>
    <cellStyle name="Collegamento ipertestuale visitato" xfId="3158" builtinId="9" hidden="1"/>
    <cellStyle name="Collegamento ipertestuale visitato" xfId="3160" builtinId="9" hidden="1"/>
    <cellStyle name="Collegamento ipertestuale visitato" xfId="3162" builtinId="9" hidden="1"/>
    <cellStyle name="Collegamento ipertestuale visitato" xfId="3164" builtinId="9" hidden="1"/>
    <cellStyle name="Collegamento ipertestuale visitato" xfId="3166" builtinId="9" hidden="1"/>
    <cellStyle name="Collegamento ipertestuale visitato" xfId="3168" builtinId="9" hidden="1"/>
    <cellStyle name="Collegamento ipertestuale visitato" xfId="3170" builtinId="9" hidden="1"/>
    <cellStyle name="Collegamento ipertestuale visitato" xfId="3172" builtinId="9" hidden="1"/>
    <cellStyle name="Collegamento ipertestuale visitato" xfId="3174" builtinId="9" hidden="1"/>
    <cellStyle name="Collegamento ipertestuale visitato" xfId="3176" builtinId="9" hidden="1"/>
    <cellStyle name="Collegamento ipertestuale visitato" xfId="3178" builtinId="9" hidden="1"/>
    <cellStyle name="Collegamento ipertestuale visitato" xfId="3180" builtinId="9" hidden="1"/>
    <cellStyle name="Collegamento ipertestuale visitato" xfId="3182" builtinId="9" hidden="1"/>
    <cellStyle name="Collegamento ipertestuale visitato" xfId="3184" builtinId="9" hidden="1"/>
    <cellStyle name="Collegamento ipertestuale visitato" xfId="3186" builtinId="9" hidden="1"/>
    <cellStyle name="Collegamento ipertestuale visitato" xfId="3188" builtinId="9" hidden="1"/>
    <cellStyle name="Collegamento ipertestuale visitato" xfId="3190" builtinId="9" hidden="1"/>
    <cellStyle name="Collegamento ipertestuale visitato" xfId="3192" builtinId="9" hidden="1"/>
    <cellStyle name="Collegamento ipertestuale visitato" xfId="3194" builtinId="9" hidden="1"/>
    <cellStyle name="Collegamento ipertestuale visitato" xfId="3196" builtinId="9" hidden="1"/>
    <cellStyle name="Collegamento ipertestuale visitato" xfId="3198" builtinId="9" hidden="1"/>
    <cellStyle name="Collegamento ipertestuale visitato" xfId="3200" builtinId="9" hidden="1"/>
    <cellStyle name="Collegamento ipertestuale visitato" xfId="3202" builtinId="9" hidden="1"/>
    <cellStyle name="Collegamento ipertestuale visitato" xfId="3204" builtinId="9" hidden="1"/>
    <cellStyle name="Collegamento ipertestuale visitato" xfId="3206" builtinId="9" hidden="1"/>
    <cellStyle name="Collegamento ipertestuale visitato" xfId="3208" builtinId="9" hidden="1"/>
    <cellStyle name="Collegamento ipertestuale visitato" xfId="3210" builtinId="9" hidden="1"/>
    <cellStyle name="Collegamento ipertestuale visitato" xfId="3212" builtinId="9" hidden="1"/>
    <cellStyle name="Collegamento ipertestuale visitato" xfId="3214" builtinId="9" hidden="1"/>
    <cellStyle name="Collegamento ipertestuale visitato" xfId="3216" builtinId="9" hidden="1"/>
    <cellStyle name="Collegamento ipertestuale visitato" xfId="3218" builtinId="9" hidden="1"/>
    <cellStyle name="Collegamento ipertestuale visitato" xfId="3220" builtinId="9" hidden="1"/>
    <cellStyle name="Collegamento ipertestuale visitato" xfId="3222" builtinId="9" hidden="1"/>
    <cellStyle name="Collegamento ipertestuale visitato" xfId="3224" builtinId="9" hidden="1"/>
    <cellStyle name="Collegamento ipertestuale visitato" xfId="3226" builtinId="9" hidden="1"/>
    <cellStyle name="Collegamento ipertestuale visitato" xfId="3228" builtinId="9" hidden="1"/>
    <cellStyle name="Collegamento ipertestuale visitato" xfId="3230" builtinId="9" hidden="1"/>
    <cellStyle name="Collegamento ipertestuale visitato" xfId="3232" builtinId="9" hidden="1"/>
    <cellStyle name="Collegamento ipertestuale visitato" xfId="3234" builtinId="9" hidden="1"/>
    <cellStyle name="Collegamento ipertestuale visitato" xfId="3236" builtinId="9" hidden="1"/>
    <cellStyle name="Collegamento ipertestuale visitato" xfId="3238" builtinId="9" hidden="1"/>
    <cellStyle name="Collegamento ipertestuale visitato" xfId="3240" builtinId="9" hidden="1"/>
    <cellStyle name="Collegamento ipertestuale visitato" xfId="3242" builtinId="9" hidden="1"/>
    <cellStyle name="Collegamento ipertestuale visitato" xfId="3244" builtinId="9" hidden="1"/>
    <cellStyle name="Collegamento ipertestuale visitato" xfId="3246" builtinId="9" hidden="1"/>
    <cellStyle name="Collegamento ipertestuale visitato" xfId="3248" builtinId="9" hidden="1"/>
    <cellStyle name="Collegamento ipertestuale visitato" xfId="3250" builtinId="9" hidden="1"/>
    <cellStyle name="Collegamento ipertestuale visitato" xfId="3252" builtinId="9" hidden="1"/>
    <cellStyle name="Collegamento ipertestuale visitato" xfId="3254" builtinId="9" hidden="1"/>
    <cellStyle name="Collegamento ipertestuale visitato" xfId="3256" builtinId="9" hidden="1"/>
    <cellStyle name="Collegamento ipertestuale visitato" xfId="3258" builtinId="9" hidden="1"/>
    <cellStyle name="Collegamento ipertestuale visitato" xfId="3260" builtinId="9" hidden="1"/>
    <cellStyle name="Collegamento ipertestuale visitato" xfId="3262" builtinId="9" hidden="1"/>
    <cellStyle name="Collegamento ipertestuale visitato" xfId="3264" builtinId="9" hidden="1"/>
    <cellStyle name="Collegamento ipertestuale visitato" xfId="3266" builtinId="9" hidden="1"/>
    <cellStyle name="Collegamento ipertestuale visitato" xfId="3268" builtinId="9" hidden="1"/>
    <cellStyle name="Collegamento ipertestuale visitato" xfId="3270" builtinId="9" hidden="1"/>
    <cellStyle name="Collegamento ipertestuale visitato" xfId="3272" builtinId="9" hidden="1"/>
    <cellStyle name="Collegamento ipertestuale visitato" xfId="3274" builtinId="9" hidden="1"/>
    <cellStyle name="Collegamento ipertestuale visitato" xfId="3276" builtinId="9" hidden="1"/>
    <cellStyle name="Collegamento ipertestuale visitato" xfId="3278" builtinId="9" hidden="1"/>
    <cellStyle name="Collegamento ipertestuale visitato" xfId="3280" builtinId="9" hidden="1"/>
    <cellStyle name="Collegamento ipertestuale visitato" xfId="3282" builtinId="9" hidden="1"/>
    <cellStyle name="Collegamento ipertestuale visitato" xfId="3284" builtinId="9" hidden="1"/>
    <cellStyle name="Collegamento ipertestuale visitato" xfId="3286" builtinId="9" hidden="1"/>
    <cellStyle name="Collegamento ipertestuale visitato" xfId="3288" builtinId="9" hidden="1"/>
    <cellStyle name="Collegamento ipertestuale visitato" xfId="3290" builtinId="9" hidden="1"/>
    <cellStyle name="Collegamento ipertestuale visitato" xfId="3292" builtinId="9" hidden="1"/>
    <cellStyle name="Collegamento ipertestuale visitato" xfId="3294" builtinId="9" hidden="1"/>
    <cellStyle name="Collegamento ipertestuale visitato" xfId="3296" builtinId="9" hidden="1"/>
    <cellStyle name="Collegamento ipertestuale visitato" xfId="3298" builtinId="9" hidden="1"/>
    <cellStyle name="Collegamento ipertestuale visitato" xfId="3300" builtinId="9" hidden="1"/>
    <cellStyle name="Collegamento ipertestuale visitato" xfId="3302" builtinId="9" hidden="1"/>
    <cellStyle name="Collegamento ipertestuale visitato" xfId="3304" builtinId="9" hidden="1"/>
    <cellStyle name="Collegamento ipertestuale visitato" xfId="3306" builtinId="9" hidden="1"/>
    <cellStyle name="Collegamento ipertestuale visitato" xfId="3308" builtinId="9" hidden="1"/>
    <cellStyle name="Collegamento ipertestuale visitato" xfId="3310" builtinId="9" hidden="1"/>
    <cellStyle name="Collegamento ipertestuale visitato" xfId="3312" builtinId="9" hidden="1"/>
    <cellStyle name="Collegamento ipertestuale visitato" xfId="3314" builtinId="9" hidden="1"/>
    <cellStyle name="Collegamento ipertestuale visitato" xfId="3316" builtinId="9" hidden="1"/>
    <cellStyle name="Collegamento ipertestuale visitato" xfId="3318" builtinId="9" hidden="1"/>
    <cellStyle name="Collegamento ipertestuale visitato" xfId="3320" builtinId="9" hidden="1"/>
    <cellStyle name="Collegamento ipertestuale visitato" xfId="3322" builtinId="9" hidden="1"/>
    <cellStyle name="Collegamento ipertestuale visitato" xfId="3324" builtinId="9" hidden="1"/>
    <cellStyle name="Collegamento ipertestuale visitato" xfId="3326" builtinId="9" hidden="1"/>
    <cellStyle name="Collegamento ipertestuale visitato" xfId="3328" builtinId="9" hidden="1"/>
    <cellStyle name="Collegamento ipertestuale visitato" xfId="3330" builtinId="9" hidden="1"/>
    <cellStyle name="Collegamento ipertestuale visitato" xfId="3332" builtinId="9" hidden="1"/>
    <cellStyle name="Collegamento ipertestuale visitato" xfId="3334" builtinId="9" hidden="1"/>
    <cellStyle name="Collegamento ipertestuale visitato" xfId="3336" builtinId="9" hidden="1"/>
    <cellStyle name="Collegamento ipertestuale visitato" xfId="3338" builtinId="9" hidden="1"/>
    <cellStyle name="Collegamento ipertestuale visitato" xfId="3340" builtinId="9" hidden="1"/>
    <cellStyle name="Collegamento ipertestuale visitato" xfId="3342" builtinId="9" hidden="1"/>
    <cellStyle name="Collegamento ipertestuale visitato" xfId="3344" builtinId="9" hidden="1"/>
    <cellStyle name="Collegamento ipertestuale visitato" xfId="3346" builtinId="9" hidden="1"/>
    <cellStyle name="Collegamento ipertestuale visitato" xfId="3348" builtinId="9" hidden="1"/>
    <cellStyle name="Collegamento ipertestuale visitato" xfId="3350" builtinId="9" hidden="1"/>
    <cellStyle name="Collegamento ipertestuale visitato" xfId="3352" builtinId="9" hidden="1"/>
    <cellStyle name="Collegamento ipertestuale visitato" xfId="3354" builtinId="9" hidden="1"/>
    <cellStyle name="Collegamento ipertestuale visitato" xfId="3356" builtinId="9" hidden="1"/>
    <cellStyle name="Collegamento ipertestuale visitato" xfId="3358" builtinId="9" hidden="1"/>
    <cellStyle name="Collegamento ipertestuale visitato" xfId="3360" builtinId="9" hidden="1"/>
    <cellStyle name="Collegamento ipertestuale visitato" xfId="3362" builtinId="9" hidden="1"/>
    <cellStyle name="Collegamento ipertestuale visitato" xfId="3364" builtinId="9" hidden="1"/>
    <cellStyle name="Collegamento ipertestuale visitato" xfId="3366" builtinId="9" hidden="1"/>
    <cellStyle name="Collegamento ipertestuale visitato" xfId="3368" builtinId="9" hidden="1"/>
    <cellStyle name="Collegamento ipertestuale visitato" xfId="3370" builtinId="9" hidden="1"/>
    <cellStyle name="Collegamento ipertestuale visitato" xfId="3372" builtinId="9" hidden="1"/>
    <cellStyle name="Collegamento ipertestuale visitato" xfId="3374" builtinId="9" hidden="1"/>
    <cellStyle name="Collegamento ipertestuale visitato" xfId="3376" builtinId="9" hidden="1"/>
    <cellStyle name="Collegamento ipertestuale visitato" xfId="3378" builtinId="9" hidden="1"/>
    <cellStyle name="Collegamento ipertestuale visitato" xfId="3380" builtinId="9" hidden="1"/>
    <cellStyle name="Collegamento ipertestuale visitato" xfId="3382" builtinId="9" hidden="1"/>
    <cellStyle name="Collegamento ipertestuale visitato" xfId="3384" builtinId="9" hidden="1"/>
    <cellStyle name="Collegamento ipertestuale visitato" xfId="3386" builtinId="9" hidden="1"/>
    <cellStyle name="Collegamento ipertestuale visitato" xfId="3388" builtinId="9" hidden="1"/>
    <cellStyle name="Collegamento ipertestuale visitato" xfId="3390" builtinId="9" hidden="1"/>
    <cellStyle name="Collegamento ipertestuale visitato" xfId="3392" builtinId="9" hidden="1"/>
    <cellStyle name="Collegamento ipertestuale visitato" xfId="3394" builtinId="9" hidden="1"/>
    <cellStyle name="Collegamento ipertestuale visitato" xfId="3396" builtinId="9" hidden="1"/>
    <cellStyle name="Collegamento ipertestuale visitato" xfId="3398" builtinId="9" hidden="1"/>
    <cellStyle name="Collegamento ipertestuale visitato" xfId="3400" builtinId="9" hidden="1"/>
    <cellStyle name="Collegamento ipertestuale visitato" xfId="3402" builtinId="9" hidden="1"/>
    <cellStyle name="Collegamento ipertestuale visitato" xfId="3404" builtinId="9" hidden="1"/>
    <cellStyle name="Collegamento ipertestuale visitato" xfId="3406" builtinId="9" hidden="1"/>
    <cellStyle name="Collegamento ipertestuale visitato" xfId="3408" builtinId="9" hidden="1"/>
    <cellStyle name="Collegamento ipertestuale visitato" xfId="3410" builtinId="9" hidden="1"/>
    <cellStyle name="Collegamento ipertestuale visitato" xfId="3412" builtinId="9" hidden="1"/>
    <cellStyle name="Collegamento ipertestuale visitato" xfId="3414" builtinId="9" hidden="1"/>
    <cellStyle name="Collegamento ipertestuale visitato" xfId="3416" builtinId="9" hidden="1"/>
    <cellStyle name="Collegamento ipertestuale visitato" xfId="3418" builtinId="9" hidden="1"/>
    <cellStyle name="Collegamento ipertestuale visitato" xfId="3420" builtinId="9" hidden="1"/>
    <cellStyle name="Collegamento ipertestuale visitato" xfId="3422" builtinId="9" hidden="1"/>
    <cellStyle name="Collegamento ipertestuale visitato" xfId="3424" builtinId="9" hidden="1"/>
    <cellStyle name="Collegamento ipertestuale visitato" xfId="3426" builtinId="9" hidden="1"/>
    <cellStyle name="Collegamento ipertestuale visitato" xfId="3428" builtinId="9" hidden="1"/>
    <cellStyle name="Collegamento ipertestuale visitato" xfId="3430" builtinId="9" hidden="1"/>
    <cellStyle name="Collegamento ipertestuale visitato" xfId="3432" builtinId="9" hidden="1"/>
    <cellStyle name="Collegamento ipertestuale visitato" xfId="3434" builtinId="9" hidden="1"/>
    <cellStyle name="Collegamento ipertestuale visitato" xfId="3436" builtinId="9" hidden="1"/>
    <cellStyle name="Collegamento ipertestuale visitato" xfId="3438" builtinId="9" hidden="1"/>
    <cellStyle name="Collegamento ipertestuale visitato" xfId="3440" builtinId="9" hidden="1"/>
    <cellStyle name="Collegamento ipertestuale visitato" xfId="3442" builtinId="9" hidden="1"/>
    <cellStyle name="Collegamento ipertestuale visitato" xfId="3444" builtinId="9" hidden="1"/>
    <cellStyle name="Collegamento ipertestuale visitato" xfId="3446" builtinId="9" hidden="1"/>
    <cellStyle name="Collegamento ipertestuale visitato" xfId="3448" builtinId="9" hidden="1"/>
    <cellStyle name="Collegamento ipertestuale visitato" xfId="3450" builtinId="9" hidden="1"/>
    <cellStyle name="Collegamento ipertestuale visitato" xfId="3452" builtinId="9" hidden="1"/>
    <cellStyle name="Collegamento ipertestuale visitato" xfId="3454" builtinId="9" hidden="1"/>
    <cellStyle name="Collegamento ipertestuale visitato" xfId="3456" builtinId="9" hidden="1"/>
    <cellStyle name="Collegamento ipertestuale visitato" xfId="3458" builtinId="9" hidden="1"/>
    <cellStyle name="Collegamento ipertestuale visitato" xfId="3460" builtinId="9" hidden="1"/>
    <cellStyle name="Collegamento ipertestuale visitato" xfId="3462" builtinId="9" hidden="1"/>
    <cellStyle name="Collegamento ipertestuale visitato" xfId="3464" builtinId="9" hidden="1"/>
    <cellStyle name="Collegamento ipertestuale visitato" xfId="3466" builtinId="9" hidden="1"/>
    <cellStyle name="Collegamento ipertestuale visitato" xfId="3468" builtinId="9" hidden="1"/>
    <cellStyle name="Collegamento ipertestuale visitato" xfId="3470" builtinId="9" hidden="1"/>
    <cellStyle name="Collegamento ipertestuale visitato" xfId="3472" builtinId="9" hidden="1"/>
    <cellStyle name="Collegamento ipertestuale visitato" xfId="3474" builtinId="9" hidden="1"/>
    <cellStyle name="Collegamento ipertestuale visitato" xfId="3476" builtinId="9" hidden="1"/>
    <cellStyle name="Collegamento ipertestuale visitato" xfId="3478" builtinId="9" hidden="1"/>
    <cellStyle name="Collegamento ipertestuale visitato" xfId="3480" builtinId="9" hidden="1"/>
    <cellStyle name="Collegamento ipertestuale visitato" xfId="3482" builtinId="9" hidden="1"/>
    <cellStyle name="Collegamento ipertestuale visitato" xfId="3484" builtinId="9" hidden="1"/>
    <cellStyle name="Collegamento ipertestuale visitato" xfId="3486" builtinId="9" hidden="1"/>
    <cellStyle name="Collegamento ipertestuale visitato" xfId="3488" builtinId="9" hidden="1"/>
    <cellStyle name="Collegamento ipertestuale visitato" xfId="3490" builtinId="9" hidden="1"/>
    <cellStyle name="Collegamento ipertestuale visitato" xfId="3492" builtinId="9" hidden="1"/>
    <cellStyle name="Collegamento ipertestuale visitato" xfId="3494" builtinId="9" hidden="1"/>
    <cellStyle name="Collegamento ipertestuale visitato" xfId="3496" builtinId="9" hidden="1"/>
    <cellStyle name="Collegamento ipertestuale visitato" xfId="3498" builtinId="9" hidden="1"/>
    <cellStyle name="Collegamento ipertestuale visitato" xfId="3500" builtinId="9" hidden="1"/>
    <cellStyle name="Collegamento ipertestuale visitato" xfId="3502" builtinId="9" hidden="1"/>
    <cellStyle name="Collegamento ipertestuale visitato" xfId="3504" builtinId="9" hidden="1"/>
    <cellStyle name="Collegamento ipertestuale visitato" xfId="3506" builtinId="9" hidden="1"/>
    <cellStyle name="Collegamento ipertestuale visitato" xfId="3508" builtinId="9" hidden="1"/>
    <cellStyle name="Collegamento ipertestuale visitato" xfId="3510" builtinId="9" hidden="1"/>
    <cellStyle name="Collegamento ipertestuale visitato" xfId="3512" builtinId="9" hidden="1"/>
    <cellStyle name="Collegamento ipertestuale visitato" xfId="3514" builtinId="9" hidden="1"/>
    <cellStyle name="Collegamento ipertestuale visitato" xfId="3516" builtinId="9" hidden="1"/>
    <cellStyle name="Collegamento ipertestuale visitato" xfId="3518" builtinId="9" hidden="1"/>
    <cellStyle name="Collegamento ipertestuale visitato" xfId="3520" builtinId="9" hidden="1"/>
    <cellStyle name="Collegamento ipertestuale visitato" xfId="3522" builtinId="9" hidden="1"/>
    <cellStyle name="Collegamento ipertestuale visitato" xfId="3524" builtinId="9" hidden="1"/>
    <cellStyle name="Collegamento ipertestuale visitato" xfId="3526" builtinId="9" hidden="1"/>
    <cellStyle name="Collegamento ipertestuale visitato" xfId="3528" builtinId="9" hidden="1"/>
    <cellStyle name="Collegamento ipertestuale visitato" xfId="3530" builtinId="9" hidden="1"/>
    <cellStyle name="Collegamento ipertestuale visitato" xfId="3532" builtinId="9" hidden="1"/>
    <cellStyle name="Collegamento ipertestuale visitato" xfId="3534" builtinId="9" hidden="1"/>
    <cellStyle name="Collegamento ipertestuale visitato" xfId="3536" builtinId="9" hidden="1"/>
    <cellStyle name="Collegamento ipertestuale visitato" xfId="3538" builtinId="9" hidden="1"/>
    <cellStyle name="Collegamento ipertestuale visitato" xfId="3540" builtinId="9" hidden="1"/>
    <cellStyle name="Collegamento ipertestuale visitato" xfId="3542" builtinId="9" hidden="1"/>
    <cellStyle name="Collegamento ipertestuale visitato" xfId="3544" builtinId="9" hidden="1"/>
    <cellStyle name="Collegamento ipertestuale visitato" xfId="3546" builtinId="9" hidden="1"/>
    <cellStyle name="Collegamento ipertestuale visitato" xfId="3548" builtinId="9" hidden="1"/>
    <cellStyle name="Collegamento ipertestuale visitato" xfId="3550" builtinId="9" hidden="1"/>
    <cellStyle name="Collegamento ipertestuale visitato" xfId="3552" builtinId="9" hidden="1"/>
    <cellStyle name="Collegamento ipertestuale visitato" xfId="3554" builtinId="9" hidden="1"/>
    <cellStyle name="Collegamento ipertestuale visitato" xfId="3556" builtinId="9" hidden="1"/>
    <cellStyle name="Collegamento ipertestuale visitato" xfId="3558" builtinId="9" hidden="1"/>
    <cellStyle name="Collegamento ipertestuale visitato" xfId="3560" builtinId="9" hidden="1"/>
    <cellStyle name="Collegamento ipertestuale visitato" xfId="3562" builtinId="9" hidden="1"/>
    <cellStyle name="Collegamento ipertestuale visitato" xfId="3564" builtinId="9" hidden="1"/>
    <cellStyle name="Collegamento ipertestuale visitato" xfId="3566" builtinId="9" hidden="1"/>
    <cellStyle name="Collegamento ipertestuale visitato" xfId="3568" builtinId="9" hidden="1"/>
    <cellStyle name="Collegamento ipertestuale visitato" xfId="3570" builtinId="9" hidden="1"/>
    <cellStyle name="Collegamento ipertestuale visitato" xfId="3572" builtinId="9" hidden="1"/>
    <cellStyle name="Collegamento ipertestuale visitato" xfId="3574" builtinId="9" hidden="1"/>
    <cellStyle name="Collegamento ipertestuale visitato" xfId="3576" builtinId="9" hidden="1"/>
    <cellStyle name="Collegamento ipertestuale visitato" xfId="3578" builtinId="9" hidden="1"/>
    <cellStyle name="Collegamento ipertestuale visitato" xfId="3580" builtinId="9" hidden="1"/>
    <cellStyle name="Collegamento ipertestuale visitato" xfId="3582" builtinId="9" hidden="1"/>
    <cellStyle name="Collegamento ipertestuale visitato" xfId="3584" builtinId="9" hidden="1"/>
    <cellStyle name="Collegamento ipertestuale visitato" xfId="3586" builtinId="9" hidden="1"/>
    <cellStyle name="Collegamento ipertestuale visitato" xfId="3588" builtinId="9" hidden="1"/>
    <cellStyle name="Collegamento ipertestuale visitato" xfId="3590" builtinId="9" hidden="1"/>
    <cellStyle name="Collegamento ipertestuale visitato" xfId="3592" builtinId="9" hidden="1"/>
    <cellStyle name="Collegamento ipertestuale visitato" xfId="3594" builtinId="9" hidden="1"/>
    <cellStyle name="Collegamento ipertestuale visitato" xfId="3596" builtinId="9" hidden="1"/>
    <cellStyle name="Collegamento ipertestuale visitato" xfId="3598" builtinId="9" hidden="1"/>
    <cellStyle name="Collegamento ipertestuale visitato" xfId="3600" builtinId="9" hidden="1"/>
    <cellStyle name="Collegamento ipertestuale visitato" xfId="3602" builtinId="9" hidden="1"/>
    <cellStyle name="Collegamento ipertestuale visitato" xfId="3604" builtinId="9" hidden="1"/>
    <cellStyle name="Collegamento ipertestuale visitato" xfId="3606" builtinId="9" hidden="1"/>
    <cellStyle name="Collegamento ipertestuale visitato" xfId="3608" builtinId="9" hidden="1"/>
    <cellStyle name="Collegamento ipertestuale visitato" xfId="3610" builtinId="9" hidden="1"/>
    <cellStyle name="Collegamento ipertestuale visitato" xfId="3612" builtinId="9" hidden="1"/>
    <cellStyle name="Collegamento ipertestuale visitato" xfId="3614" builtinId="9" hidden="1"/>
    <cellStyle name="Collegamento ipertestuale visitato" xfId="3616" builtinId="9" hidden="1"/>
    <cellStyle name="Collegamento ipertestuale visitato" xfId="3618" builtinId="9" hidden="1"/>
    <cellStyle name="Collegamento ipertestuale visitato" xfId="3620" builtinId="9" hidden="1"/>
    <cellStyle name="Collegamento ipertestuale visitato" xfId="3622" builtinId="9" hidden="1"/>
    <cellStyle name="Collegamento ipertestuale visitato" xfId="3624" builtinId="9" hidden="1"/>
    <cellStyle name="Collegamento ipertestuale visitato" xfId="3626" builtinId="9" hidden="1"/>
    <cellStyle name="Collegamento ipertestuale visitato" xfId="3628" builtinId="9" hidden="1"/>
    <cellStyle name="Collegamento ipertestuale visitato" xfId="3630" builtinId="9" hidden="1"/>
    <cellStyle name="Collegamento ipertestuale visitato" xfId="3632" builtinId="9" hidden="1"/>
    <cellStyle name="Collegamento ipertestuale visitato" xfId="3634" builtinId="9" hidden="1"/>
    <cellStyle name="Collegamento ipertestuale visitato" xfId="3636" builtinId="9" hidden="1"/>
    <cellStyle name="Collegamento ipertestuale visitato" xfId="3638" builtinId="9" hidden="1"/>
    <cellStyle name="Collegamento ipertestuale visitato" xfId="3640" builtinId="9" hidden="1"/>
    <cellStyle name="Collegamento ipertestuale visitato" xfId="3642" builtinId="9" hidden="1"/>
    <cellStyle name="Collegamento ipertestuale visitato" xfId="3644" builtinId="9" hidden="1"/>
    <cellStyle name="Collegamento ipertestuale visitato" xfId="3646" builtinId="9" hidden="1"/>
    <cellStyle name="Collegamento ipertestuale visitato" xfId="3648" builtinId="9" hidden="1"/>
    <cellStyle name="Collegamento ipertestuale visitato" xfId="3650" builtinId="9" hidden="1"/>
    <cellStyle name="Collegamento ipertestuale visitato" xfId="3652" builtinId="9" hidden="1"/>
    <cellStyle name="Collegamento ipertestuale visitato" xfId="3654" builtinId="9" hidden="1"/>
    <cellStyle name="Collegamento ipertestuale visitato" xfId="3656" builtinId="9" hidden="1"/>
    <cellStyle name="Collegamento ipertestuale visitato" xfId="3658" builtinId="9" hidden="1"/>
    <cellStyle name="Collegamento ipertestuale visitato" xfId="3660" builtinId="9" hidden="1"/>
    <cellStyle name="Collegamento ipertestuale visitato" xfId="3662" builtinId="9" hidden="1"/>
    <cellStyle name="Collegamento ipertestuale visitato" xfId="3664" builtinId="9" hidden="1"/>
    <cellStyle name="Collegamento ipertestuale visitato" xfId="3666" builtinId="9" hidden="1"/>
    <cellStyle name="Collegamento ipertestuale visitato" xfId="3668" builtinId="9" hidden="1"/>
    <cellStyle name="Collegamento ipertestuale visitato" xfId="3670" builtinId="9" hidden="1"/>
    <cellStyle name="Collegamento ipertestuale visitato" xfId="3672" builtinId="9" hidden="1"/>
    <cellStyle name="Collegamento ipertestuale visitato" xfId="3674" builtinId="9" hidden="1"/>
    <cellStyle name="Collegamento ipertestuale visitato" xfId="3676" builtinId="9" hidden="1"/>
    <cellStyle name="Collegamento ipertestuale visitato" xfId="3678" builtinId="9" hidden="1"/>
    <cellStyle name="Collegamento ipertestuale visitato" xfId="3680" builtinId="9" hidden="1"/>
    <cellStyle name="Collegamento ipertestuale visitato" xfId="3682" builtinId="9" hidden="1"/>
    <cellStyle name="Collegamento ipertestuale visitato" xfId="3684" builtinId="9" hidden="1"/>
    <cellStyle name="Collegamento ipertestuale visitato" xfId="3686" builtinId="9" hidden="1"/>
    <cellStyle name="Collegamento ipertestuale visitato" xfId="3688" builtinId="9" hidden="1"/>
    <cellStyle name="Collegamento ipertestuale visitato" xfId="3690" builtinId="9" hidden="1"/>
    <cellStyle name="Collegamento ipertestuale visitato" xfId="3692" builtinId="9" hidden="1"/>
    <cellStyle name="Collegamento ipertestuale visitato" xfId="3694" builtinId="9" hidden="1"/>
    <cellStyle name="Collegamento ipertestuale visitato" xfId="3696" builtinId="9" hidden="1"/>
    <cellStyle name="Collegamento ipertestuale visitato" xfId="3698" builtinId="9" hidden="1"/>
    <cellStyle name="Collegamento ipertestuale visitato" xfId="3700" builtinId="9" hidden="1"/>
    <cellStyle name="Collegamento ipertestuale visitato" xfId="3702" builtinId="9" hidden="1"/>
    <cellStyle name="Collegamento ipertestuale visitato" xfId="3704" builtinId="9" hidden="1"/>
    <cellStyle name="Collegamento ipertestuale visitato" xfId="3706" builtinId="9" hidden="1"/>
    <cellStyle name="Collegamento ipertestuale visitato" xfId="3708" builtinId="9" hidden="1"/>
    <cellStyle name="Collegamento ipertestuale visitato" xfId="3710" builtinId="9" hidden="1"/>
    <cellStyle name="Collegamento ipertestuale visitato" xfId="3712" builtinId="9" hidden="1"/>
    <cellStyle name="Collegamento ipertestuale visitato" xfId="3714" builtinId="9" hidden="1"/>
    <cellStyle name="Collegamento ipertestuale visitato" xfId="3716" builtinId="9" hidden="1"/>
    <cellStyle name="Collegamento ipertestuale visitato" xfId="3718" builtinId="9" hidden="1"/>
    <cellStyle name="Collegamento ipertestuale visitato" xfId="3720" builtinId="9" hidden="1"/>
    <cellStyle name="Collegamento ipertestuale visitato" xfId="3722" builtinId="9" hidden="1"/>
    <cellStyle name="Collegamento ipertestuale visitato" xfId="3724" builtinId="9" hidden="1"/>
    <cellStyle name="Collegamento ipertestuale visitato" xfId="3726" builtinId="9" hidden="1"/>
    <cellStyle name="Collegamento ipertestuale visitato" xfId="3728" builtinId="9" hidden="1"/>
    <cellStyle name="Collegamento ipertestuale visitato" xfId="3730" builtinId="9" hidden="1"/>
    <cellStyle name="Collegamento ipertestuale visitato" xfId="3732" builtinId="9" hidden="1"/>
    <cellStyle name="Collegamento ipertestuale visitato" xfId="3734" builtinId="9" hidden="1"/>
    <cellStyle name="Collegamento ipertestuale visitato" xfId="3736" builtinId="9" hidden="1"/>
    <cellStyle name="Collegamento ipertestuale visitato" xfId="3738" builtinId="9" hidden="1"/>
    <cellStyle name="Collegamento ipertestuale visitato" xfId="3740" builtinId="9" hidden="1"/>
    <cellStyle name="Collegamento ipertestuale visitato" xfId="3742" builtinId="9" hidden="1"/>
    <cellStyle name="Collegamento ipertestuale visitato" xfId="3744" builtinId="9" hidden="1"/>
    <cellStyle name="Collegamento ipertestuale visitato" xfId="3746" builtinId="9" hidden="1"/>
    <cellStyle name="Collegamento ipertestuale visitato" xfId="3748" builtinId="9" hidden="1"/>
    <cellStyle name="Collegamento ipertestuale visitato" xfId="3750" builtinId="9" hidden="1"/>
    <cellStyle name="Collegamento ipertestuale visitato" xfId="3752" builtinId="9" hidden="1"/>
    <cellStyle name="Collegamento ipertestuale visitato" xfId="3754" builtinId="9" hidden="1"/>
    <cellStyle name="Collegamento ipertestuale visitato" xfId="3756" builtinId="9" hidden="1"/>
    <cellStyle name="Collegamento ipertestuale visitato" xfId="3758" builtinId="9" hidden="1"/>
    <cellStyle name="Collegamento ipertestuale visitato" xfId="3760" builtinId="9" hidden="1"/>
    <cellStyle name="Collegamento ipertestuale visitato" xfId="3762" builtinId="9" hidden="1"/>
    <cellStyle name="Collegamento ipertestuale visitato" xfId="3764" builtinId="9" hidden="1"/>
    <cellStyle name="Collegamento ipertestuale visitato" xfId="3766" builtinId="9" hidden="1"/>
    <cellStyle name="Collegamento ipertestuale visitato" xfId="3768" builtinId="9" hidden="1"/>
    <cellStyle name="Collegamento ipertestuale visitato" xfId="3770" builtinId="9" hidden="1"/>
    <cellStyle name="Collegamento ipertestuale visitato" xfId="3772" builtinId="9" hidden="1"/>
    <cellStyle name="Collegamento ipertestuale visitato" xfId="3774" builtinId="9" hidden="1"/>
    <cellStyle name="Collegamento ipertestuale visitato" xfId="3776" builtinId="9" hidden="1"/>
    <cellStyle name="Collegamento ipertestuale visitato" xfId="3778" builtinId="9" hidden="1"/>
    <cellStyle name="Collegamento ipertestuale visitato" xfId="3780" builtinId="9" hidden="1"/>
    <cellStyle name="Collegamento ipertestuale visitato" xfId="3782" builtinId="9" hidden="1"/>
    <cellStyle name="Collegamento ipertestuale visitato" xfId="3784" builtinId="9" hidden="1"/>
    <cellStyle name="Collegamento ipertestuale visitato" xfId="3786" builtinId="9" hidden="1"/>
    <cellStyle name="Collegamento ipertestuale visitato" xfId="3788" builtinId="9" hidden="1"/>
    <cellStyle name="Collegamento ipertestuale visitato" xfId="3790" builtinId="9" hidden="1"/>
    <cellStyle name="Collegamento ipertestuale visitato" xfId="3792" builtinId="9" hidden="1"/>
    <cellStyle name="Collegamento ipertestuale visitato" xfId="3794" builtinId="9" hidden="1"/>
    <cellStyle name="Collegamento ipertestuale visitato" xfId="3796" builtinId="9" hidden="1"/>
    <cellStyle name="Collegamento ipertestuale visitato" xfId="3798" builtinId="9" hidden="1"/>
    <cellStyle name="Collegamento ipertestuale visitato" xfId="3800" builtinId="9" hidden="1"/>
    <cellStyle name="Collegamento ipertestuale visitato" xfId="3802" builtinId="9" hidden="1"/>
    <cellStyle name="Collegamento ipertestuale visitato" xfId="3804" builtinId="9" hidden="1"/>
    <cellStyle name="Collegamento ipertestuale visitato" xfId="3806" builtinId="9" hidden="1"/>
    <cellStyle name="Collegamento ipertestuale visitato" xfId="3808" builtinId="9" hidden="1"/>
    <cellStyle name="Collegamento ipertestuale visitato" xfId="3810" builtinId="9" hidden="1"/>
    <cellStyle name="Collegamento ipertestuale visitato" xfId="3812" builtinId="9" hidden="1"/>
    <cellStyle name="Collegamento ipertestuale visitato" xfId="3814" builtinId="9" hidden="1"/>
    <cellStyle name="Collegamento ipertestuale visitato" xfId="3816" builtinId="9" hidden="1"/>
    <cellStyle name="Collegamento ipertestuale visitato" xfId="3818" builtinId="9" hidden="1"/>
    <cellStyle name="Collegamento ipertestuale visitato" xfId="3820" builtinId="9" hidden="1"/>
    <cellStyle name="Collegamento ipertestuale visitato" xfId="3822" builtinId="9" hidden="1"/>
    <cellStyle name="Collegamento ipertestuale visitato" xfId="3824" builtinId="9" hidden="1"/>
    <cellStyle name="Collegamento ipertestuale visitato" xfId="3826" builtinId="9" hidden="1"/>
    <cellStyle name="Collegamento ipertestuale visitato" xfId="3828" builtinId="9" hidden="1"/>
    <cellStyle name="Collegamento ipertestuale visitato" xfId="3830" builtinId="9" hidden="1"/>
    <cellStyle name="Collegamento ipertestuale visitato" xfId="3832" builtinId="9" hidden="1"/>
    <cellStyle name="Collegamento ipertestuale visitato" xfId="3834" builtinId="9" hidden="1"/>
    <cellStyle name="Collegamento ipertestuale visitato" xfId="3836" builtinId="9" hidden="1"/>
    <cellStyle name="Collegamento ipertestuale visitato" xfId="3838" builtinId="9" hidden="1"/>
    <cellStyle name="Collegamento ipertestuale visitato" xfId="3840" builtinId="9" hidden="1"/>
    <cellStyle name="Collegamento ipertestuale visitato" xfId="3842" builtinId="9" hidden="1"/>
    <cellStyle name="Collegamento ipertestuale visitato" xfId="3844" builtinId="9" hidden="1"/>
    <cellStyle name="Collegamento ipertestuale visitato" xfId="3846" builtinId="9" hidden="1"/>
    <cellStyle name="Collegamento ipertestuale visitato" xfId="3848" builtinId="9" hidden="1"/>
    <cellStyle name="Collegamento ipertestuale visitato" xfId="3850" builtinId="9" hidden="1"/>
    <cellStyle name="Collegamento ipertestuale visitato" xfId="3852" builtinId="9" hidden="1"/>
    <cellStyle name="Collegamento ipertestuale visitato" xfId="3854" builtinId="9" hidden="1"/>
    <cellStyle name="Collegamento ipertestuale visitato" xfId="3856" builtinId="9" hidden="1"/>
    <cellStyle name="Collegamento ipertestuale visitato" xfId="3858" builtinId="9" hidden="1"/>
    <cellStyle name="Collegamento ipertestuale visitato" xfId="3860" builtinId="9" hidden="1"/>
    <cellStyle name="Collegamento ipertestuale visitato" xfId="3862" builtinId="9" hidden="1"/>
    <cellStyle name="Collegamento ipertestuale visitato" xfId="3864" builtinId="9" hidden="1"/>
    <cellStyle name="Collegamento ipertestuale visitato" xfId="3866" builtinId="9" hidden="1"/>
    <cellStyle name="Collegamento ipertestuale visitato" xfId="3868" builtinId="9" hidden="1"/>
    <cellStyle name="Collegamento ipertestuale visitato" xfId="3870" builtinId="9" hidden="1"/>
    <cellStyle name="Collegamento ipertestuale visitato" xfId="3872" builtinId="9" hidden="1"/>
    <cellStyle name="Collegamento ipertestuale visitato" xfId="3874" builtinId="9" hidden="1"/>
    <cellStyle name="Collegamento ipertestuale visitato" xfId="3876" builtinId="9" hidden="1"/>
    <cellStyle name="Collegamento ipertestuale visitato" xfId="3878" builtinId="9" hidden="1"/>
    <cellStyle name="Collegamento ipertestuale visitato" xfId="3880" builtinId="9" hidden="1"/>
    <cellStyle name="Collegamento ipertestuale visitato" xfId="3882" builtinId="9" hidden="1"/>
    <cellStyle name="Collegamento ipertestuale visitato" xfId="3884" builtinId="9" hidden="1"/>
    <cellStyle name="Collegamento ipertestuale visitato" xfId="3886" builtinId="9" hidden="1"/>
    <cellStyle name="Collegamento ipertestuale visitato" xfId="3888" builtinId="9" hidden="1"/>
    <cellStyle name="Collegamento ipertestuale visitato" xfId="3890" builtinId="9" hidden="1"/>
    <cellStyle name="Collegamento ipertestuale visitato" xfId="3892" builtinId="9" hidden="1"/>
    <cellStyle name="Collegamento ipertestuale visitato" xfId="3894" builtinId="9" hidden="1"/>
    <cellStyle name="Collegamento ipertestuale visitato" xfId="3896" builtinId="9" hidden="1"/>
    <cellStyle name="Collegamento ipertestuale visitato" xfId="3898" builtinId="9" hidden="1"/>
    <cellStyle name="Collegamento ipertestuale visitato" xfId="3900" builtinId="9" hidden="1"/>
    <cellStyle name="Collegamento ipertestuale visitato" xfId="3902" builtinId="9" hidden="1"/>
    <cellStyle name="Collegamento ipertestuale visitato" xfId="3904" builtinId="9" hidden="1"/>
    <cellStyle name="Collegamento ipertestuale visitato" xfId="3906" builtinId="9" hidden="1"/>
    <cellStyle name="Collegamento ipertestuale visitato" xfId="3908" builtinId="9" hidden="1"/>
    <cellStyle name="Collegamento ipertestuale visitato" xfId="3910" builtinId="9" hidden="1"/>
    <cellStyle name="Collegamento ipertestuale visitato" xfId="3912" builtinId="9" hidden="1"/>
    <cellStyle name="Collegamento ipertestuale visitato" xfId="3914" builtinId="9" hidden="1"/>
    <cellStyle name="Collegamento ipertestuale visitato" xfId="3916" builtinId="9" hidden="1"/>
    <cellStyle name="Collegamento ipertestuale visitato" xfId="3918" builtinId="9" hidden="1"/>
    <cellStyle name="Collegamento ipertestuale visitato" xfId="3920" builtinId="9" hidden="1"/>
    <cellStyle name="Collegamento ipertestuale visitato" xfId="3922" builtinId="9" hidden="1"/>
    <cellStyle name="Collegamento ipertestuale visitato" xfId="3924" builtinId="9" hidden="1"/>
    <cellStyle name="Collegamento ipertestuale visitato" xfId="3926" builtinId="9" hidden="1"/>
    <cellStyle name="Collegamento ipertestuale visitato" xfId="3928" builtinId="9" hidden="1"/>
    <cellStyle name="Collegamento ipertestuale visitato" xfId="3930" builtinId="9" hidden="1"/>
    <cellStyle name="Collegamento ipertestuale visitato" xfId="3932" builtinId="9" hidden="1"/>
    <cellStyle name="Collegamento ipertestuale visitato" xfId="3934" builtinId="9" hidden="1"/>
    <cellStyle name="Collegamento ipertestuale visitato" xfId="3936" builtinId="9" hidden="1"/>
    <cellStyle name="Collegamento ipertestuale visitato" xfId="3938" builtinId="9" hidden="1"/>
    <cellStyle name="Collegamento ipertestuale visitato" xfId="3940" builtinId="9" hidden="1"/>
    <cellStyle name="Collegamento ipertestuale visitato" xfId="3942" builtinId="9" hidden="1"/>
    <cellStyle name="Collegamento ipertestuale visitato" xfId="3944" builtinId="9" hidden="1"/>
    <cellStyle name="Collegamento ipertestuale visitato" xfId="3946" builtinId="9" hidden="1"/>
    <cellStyle name="Collegamento ipertestuale visitato" xfId="3948" builtinId="9" hidden="1"/>
    <cellStyle name="Collegamento ipertestuale visitato" xfId="3950" builtinId="9" hidden="1"/>
    <cellStyle name="Collegamento ipertestuale visitato" xfId="3952" builtinId="9" hidden="1"/>
    <cellStyle name="Collegamento ipertestuale visitato" xfId="3954" builtinId="9" hidden="1"/>
    <cellStyle name="Collegamento ipertestuale visitato" xfId="3956" builtinId="9" hidden="1"/>
    <cellStyle name="Collegamento ipertestuale visitato" xfId="3958" builtinId="9" hidden="1"/>
    <cellStyle name="Collegamento ipertestuale visitato" xfId="3960" builtinId="9" hidden="1"/>
    <cellStyle name="Collegamento ipertestuale visitato" xfId="3962" builtinId="9" hidden="1"/>
    <cellStyle name="Collegamento ipertestuale visitato" xfId="3964" builtinId="9" hidden="1"/>
    <cellStyle name="Collegamento ipertestuale visitato" xfId="3966" builtinId="9" hidden="1"/>
    <cellStyle name="Collegamento ipertestuale visitato" xfId="3968" builtinId="9" hidden="1"/>
    <cellStyle name="Collegamento ipertestuale visitato" xfId="3970" builtinId="9" hidden="1"/>
    <cellStyle name="Collegamento ipertestuale visitato" xfId="3972" builtinId="9" hidden="1"/>
    <cellStyle name="Collegamento ipertestuale visitato" xfId="3974" builtinId="9" hidden="1"/>
    <cellStyle name="Collegamento ipertestuale visitato" xfId="3976" builtinId="9" hidden="1"/>
    <cellStyle name="Collegamento ipertestuale visitato" xfId="3978" builtinId="9" hidden="1"/>
    <cellStyle name="Collegamento ipertestuale visitato" xfId="3980" builtinId="9" hidden="1"/>
    <cellStyle name="Collegamento ipertestuale visitato" xfId="3982" builtinId="9" hidden="1"/>
    <cellStyle name="Collegamento ipertestuale visitato" xfId="3984" builtinId="9" hidden="1"/>
    <cellStyle name="Collegamento ipertestuale visitato" xfId="3986" builtinId="9" hidden="1"/>
    <cellStyle name="Collegamento ipertestuale visitato" xfId="3988" builtinId="9" hidden="1"/>
    <cellStyle name="Collegamento ipertestuale visitato" xfId="3990" builtinId="9" hidden="1"/>
    <cellStyle name="Collegamento ipertestuale visitato" xfId="3992" builtinId="9" hidden="1"/>
    <cellStyle name="Collegamento ipertestuale visitato" xfId="3994" builtinId="9" hidden="1"/>
    <cellStyle name="Collegamento ipertestuale visitato" xfId="3996" builtinId="9" hidden="1"/>
    <cellStyle name="Collegamento ipertestuale visitato" xfId="3998" builtinId="9" hidden="1"/>
    <cellStyle name="Collegamento ipertestuale visitato" xfId="4000" builtinId="9" hidden="1"/>
    <cellStyle name="Collegamento ipertestuale visitato" xfId="4002" builtinId="9" hidden="1"/>
    <cellStyle name="Collegamento ipertestuale visitato" xfId="4004" builtinId="9" hidden="1"/>
    <cellStyle name="Collegamento ipertestuale visitato" xfId="4006" builtinId="9" hidden="1"/>
    <cellStyle name="Collegamento ipertestuale visitato" xfId="4008" builtinId="9" hidden="1"/>
    <cellStyle name="Collegamento ipertestuale visitato" xfId="4010" builtinId="9" hidden="1"/>
    <cellStyle name="Collegamento ipertestuale visitato" xfId="4012" builtinId="9" hidden="1"/>
    <cellStyle name="Collegamento ipertestuale visitato" xfId="4014" builtinId="9" hidden="1"/>
    <cellStyle name="Collegamento ipertestuale visitato" xfId="4016" builtinId="9" hidden="1"/>
    <cellStyle name="Collegamento ipertestuale visitato" xfId="4018" builtinId="9" hidden="1"/>
    <cellStyle name="Collegamento ipertestuale visitato" xfId="4020" builtinId="9" hidden="1"/>
    <cellStyle name="Collegamento ipertestuale visitato" xfId="4022" builtinId="9" hidden="1"/>
    <cellStyle name="Collegamento ipertestuale visitato" xfId="4024" builtinId="9" hidden="1"/>
    <cellStyle name="Collegamento ipertestuale visitato" xfId="4026" builtinId="9" hidden="1"/>
    <cellStyle name="Collegamento ipertestuale visitato" xfId="4028" builtinId="9" hidden="1"/>
    <cellStyle name="Collegamento ipertestuale visitato" xfId="4030" builtinId="9" hidden="1"/>
    <cellStyle name="Collegamento ipertestuale visitato" xfId="4032" builtinId="9" hidden="1"/>
    <cellStyle name="Collegamento ipertestuale visitato" xfId="4034" builtinId="9" hidden="1"/>
    <cellStyle name="Collegamento ipertestuale visitato" xfId="4036" builtinId="9" hidden="1"/>
    <cellStyle name="Collegamento ipertestuale visitato" xfId="4038" builtinId="9" hidden="1"/>
    <cellStyle name="Collegamento ipertestuale visitato" xfId="4040" builtinId="9" hidden="1"/>
    <cellStyle name="Collegamento ipertestuale visitato" xfId="4042" builtinId="9" hidden="1"/>
    <cellStyle name="Collegamento ipertestuale visitato" xfId="4044" builtinId="9" hidden="1"/>
    <cellStyle name="Collegamento ipertestuale visitato" xfId="4046" builtinId="9" hidden="1"/>
    <cellStyle name="Collegamento ipertestuale visitato" xfId="4048" builtinId="9" hidden="1"/>
    <cellStyle name="Collegamento ipertestuale visitato" xfId="4050" builtinId="9" hidden="1"/>
    <cellStyle name="Collegamento ipertestuale visitato" xfId="4052" builtinId="9" hidden="1"/>
    <cellStyle name="Collegamento ipertestuale visitato" xfId="4054" builtinId="9" hidden="1"/>
    <cellStyle name="Collegamento ipertestuale visitato" xfId="4056" builtinId="9" hidden="1"/>
    <cellStyle name="Collegamento ipertestuale visitato" xfId="4058" builtinId="9" hidden="1"/>
    <cellStyle name="Collegamento ipertestuale visitato" xfId="4060" builtinId="9" hidden="1"/>
    <cellStyle name="Collegamento ipertestuale visitato" xfId="4062" builtinId="9" hidden="1"/>
    <cellStyle name="Collegamento ipertestuale visitato" xfId="4064" builtinId="9" hidden="1"/>
    <cellStyle name="Collegamento ipertestuale visitato" xfId="4066" builtinId="9" hidden="1"/>
    <cellStyle name="Collegamento ipertestuale visitato" xfId="4068" builtinId="9" hidden="1"/>
    <cellStyle name="Collegamento ipertestuale visitato" xfId="4070" builtinId="9" hidden="1"/>
    <cellStyle name="Collegamento ipertestuale visitato" xfId="4072" builtinId="9" hidden="1"/>
    <cellStyle name="Collegamento ipertestuale visitato" xfId="4074" builtinId="9" hidden="1"/>
    <cellStyle name="Collegamento ipertestuale visitato" xfId="4076" builtinId="9" hidden="1"/>
    <cellStyle name="Collegamento ipertestuale visitato" xfId="4078" builtinId="9" hidden="1"/>
    <cellStyle name="Collegamento ipertestuale visitato" xfId="4080" builtinId="9" hidden="1"/>
    <cellStyle name="Collegamento ipertestuale visitato" xfId="4082" builtinId="9" hidden="1"/>
    <cellStyle name="Collegamento ipertestuale visitato" xfId="4084" builtinId="9" hidden="1"/>
    <cellStyle name="Collegamento ipertestuale visitato" xfId="4086" builtinId="9" hidden="1"/>
    <cellStyle name="Collegamento ipertestuale visitato" xfId="4088" builtinId="9" hidden="1"/>
    <cellStyle name="Collegamento ipertestuale visitato" xfId="4090" builtinId="9" hidden="1"/>
    <cellStyle name="Collegamento ipertestuale visitato" xfId="4092" builtinId="9" hidden="1"/>
    <cellStyle name="Collegamento ipertestuale visitato" xfId="4094" builtinId="9" hidden="1"/>
    <cellStyle name="Collegamento ipertestuale visitato" xfId="4096" builtinId="9" hidden="1"/>
    <cellStyle name="Collegamento ipertestuale visitato" xfId="4098" builtinId="9" hidden="1"/>
    <cellStyle name="Collegamento ipertestuale visitato" xfId="4100" builtinId="9" hidden="1"/>
    <cellStyle name="Collegamento ipertestuale visitato" xfId="4102" builtinId="9" hidden="1"/>
    <cellStyle name="Collegamento ipertestuale visitato" xfId="4104" builtinId="9" hidden="1"/>
    <cellStyle name="Collegamento ipertestuale visitato" xfId="4106" builtinId="9" hidden="1"/>
    <cellStyle name="Collegamento ipertestuale visitato" xfId="4108" builtinId="9" hidden="1"/>
    <cellStyle name="Collegamento ipertestuale visitato" xfId="4110" builtinId="9" hidden="1"/>
    <cellStyle name="Collegamento ipertestuale visitato" xfId="4112" builtinId="9" hidden="1"/>
    <cellStyle name="Collegamento ipertestuale visitato" xfId="4114" builtinId="9" hidden="1"/>
    <cellStyle name="Collegamento ipertestuale visitato" xfId="4116" builtinId="9" hidden="1"/>
    <cellStyle name="Collegamento ipertestuale visitato" xfId="4118" builtinId="9" hidden="1"/>
    <cellStyle name="Collegamento ipertestuale visitato" xfId="4120" builtinId="9" hidden="1"/>
    <cellStyle name="Collegamento ipertestuale visitato" xfId="4122" builtinId="9" hidden="1"/>
    <cellStyle name="Collegamento ipertestuale visitato" xfId="4124" builtinId="9" hidden="1"/>
    <cellStyle name="Collegamento ipertestuale visitato" xfId="4126" builtinId="9" hidden="1"/>
    <cellStyle name="Collegamento ipertestuale visitato" xfId="4128" builtinId="9" hidden="1"/>
    <cellStyle name="Collegamento ipertestuale visitato" xfId="4130" builtinId="9" hidden="1"/>
    <cellStyle name="Collegamento ipertestuale visitato" xfId="4132" builtinId="9" hidden="1"/>
    <cellStyle name="Collegamento ipertestuale visitato" xfId="4134" builtinId="9" hidden="1"/>
    <cellStyle name="Collegamento ipertestuale visitato" xfId="4136" builtinId="9" hidden="1"/>
    <cellStyle name="Collegamento ipertestuale visitato" xfId="4138" builtinId="9" hidden="1"/>
    <cellStyle name="Collegamento ipertestuale visitato" xfId="4140" builtinId="9" hidden="1"/>
    <cellStyle name="Collegamento ipertestuale visitato" xfId="4142" builtinId="9" hidden="1"/>
    <cellStyle name="Collegamento ipertestuale visitato" xfId="4144" builtinId="9" hidden="1"/>
    <cellStyle name="Collegamento ipertestuale visitato" xfId="4146" builtinId="9" hidden="1"/>
    <cellStyle name="Collegamento ipertestuale visitato" xfId="4148" builtinId="9" hidden="1"/>
    <cellStyle name="Collegamento ipertestuale visitato" xfId="4150" builtinId="9" hidden="1"/>
    <cellStyle name="Collegamento ipertestuale visitato" xfId="4152" builtinId="9" hidden="1"/>
    <cellStyle name="Collegamento ipertestuale visitato" xfId="4154" builtinId="9" hidden="1"/>
    <cellStyle name="Collegamento ipertestuale visitato" xfId="4156" builtinId="9" hidden="1"/>
    <cellStyle name="Collegamento ipertestuale visitato" xfId="4158" builtinId="9" hidden="1"/>
    <cellStyle name="Collegamento ipertestuale visitato" xfId="4160" builtinId="9" hidden="1"/>
    <cellStyle name="Collegamento ipertestuale visitato" xfId="4162" builtinId="9" hidden="1"/>
    <cellStyle name="Collegamento ipertestuale visitato" xfId="4164" builtinId="9" hidden="1"/>
    <cellStyle name="Collegamento ipertestuale visitato" xfId="4166" builtinId="9" hidden="1"/>
    <cellStyle name="Collegamento ipertestuale visitato" xfId="4168" builtinId="9" hidden="1"/>
    <cellStyle name="Collegamento ipertestuale visitato" xfId="4170" builtinId="9" hidden="1"/>
    <cellStyle name="Collegamento ipertestuale visitato" xfId="4172" builtinId="9" hidden="1"/>
    <cellStyle name="Collegamento ipertestuale visitato" xfId="4174" builtinId="9" hidden="1"/>
    <cellStyle name="Collegamento ipertestuale visitato" xfId="4176" builtinId="9" hidden="1"/>
    <cellStyle name="Collegamento ipertestuale visitato" xfId="4178" builtinId="9" hidden="1"/>
    <cellStyle name="Collegamento ipertestuale visitato" xfId="4180" builtinId="9" hidden="1"/>
    <cellStyle name="Collegamento ipertestuale visitato" xfId="4182" builtinId="9" hidden="1"/>
    <cellStyle name="Collegamento ipertestuale visitato" xfId="4184" builtinId="9" hidden="1"/>
    <cellStyle name="Collegamento ipertestuale visitato" xfId="4186" builtinId="9" hidden="1"/>
    <cellStyle name="Collegamento ipertestuale visitato" xfId="4188" builtinId="9" hidden="1"/>
    <cellStyle name="Collegamento ipertestuale visitato" xfId="4190" builtinId="9" hidden="1"/>
    <cellStyle name="Collegamento ipertestuale visitato" xfId="4192" builtinId="9" hidden="1"/>
    <cellStyle name="Collegamento ipertestuale visitato" xfId="4194" builtinId="9" hidden="1"/>
    <cellStyle name="Collegamento ipertestuale visitato" xfId="4196" builtinId="9" hidden="1"/>
    <cellStyle name="Collegamento ipertestuale visitato" xfId="4198" builtinId="9" hidden="1"/>
    <cellStyle name="Collegamento ipertestuale visitato" xfId="4200" builtinId="9" hidden="1"/>
    <cellStyle name="Collegamento ipertestuale visitato" xfId="4202" builtinId="9" hidden="1"/>
    <cellStyle name="Collegamento ipertestuale visitato" xfId="4204" builtinId="9" hidden="1"/>
    <cellStyle name="Collegamento ipertestuale visitato" xfId="4206" builtinId="9" hidden="1"/>
    <cellStyle name="Collegamento ipertestuale visitato" xfId="4208" builtinId="9" hidden="1"/>
    <cellStyle name="Collegamento ipertestuale visitato" xfId="4210" builtinId="9" hidden="1"/>
    <cellStyle name="Collegamento ipertestuale visitato" xfId="4212" builtinId="9" hidden="1"/>
    <cellStyle name="Collegamento ipertestuale visitato" xfId="4214" builtinId="9" hidden="1"/>
    <cellStyle name="Collegamento ipertestuale visitato" xfId="4216" builtinId="9" hidden="1"/>
    <cellStyle name="Collegamento ipertestuale visitato" xfId="4218" builtinId="9" hidden="1"/>
    <cellStyle name="Collegamento ipertestuale visitato" xfId="4220" builtinId="9" hidden="1"/>
    <cellStyle name="Collegamento ipertestuale visitato" xfId="4222" builtinId="9" hidden="1"/>
    <cellStyle name="Collegamento ipertestuale visitato" xfId="4224" builtinId="9" hidden="1"/>
    <cellStyle name="Collegamento ipertestuale visitato" xfId="4226" builtinId="9" hidden="1"/>
    <cellStyle name="Collegamento ipertestuale visitato" xfId="4228" builtinId="9" hidden="1"/>
    <cellStyle name="Collegamento ipertestuale visitato" xfId="4230" builtinId="9" hidden="1"/>
    <cellStyle name="Collegamento ipertestuale visitato" xfId="4232" builtinId="9" hidden="1"/>
    <cellStyle name="Collegamento ipertestuale visitato" xfId="4234" builtinId="9" hidden="1"/>
    <cellStyle name="Collegamento ipertestuale visitato" xfId="4236" builtinId="9" hidden="1"/>
    <cellStyle name="Collegamento ipertestuale visitato" xfId="4238" builtinId="9" hidden="1"/>
    <cellStyle name="Collegamento ipertestuale visitato" xfId="4240" builtinId="9" hidden="1"/>
    <cellStyle name="Collegamento ipertestuale visitato" xfId="4242" builtinId="9" hidden="1"/>
    <cellStyle name="Collegamento ipertestuale visitato" xfId="4244" builtinId="9" hidden="1"/>
    <cellStyle name="Collegamento ipertestuale visitato" xfId="4246" builtinId="9" hidden="1"/>
    <cellStyle name="Collegamento ipertestuale visitato" xfId="4248" builtinId="9" hidden="1"/>
    <cellStyle name="Collegamento ipertestuale visitato" xfId="4250" builtinId="9" hidden="1"/>
    <cellStyle name="Collegamento ipertestuale visitato" xfId="4252" builtinId="9" hidden="1"/>
    <cellStyle name="Collegamento ipertestuale visitato" xfId="4254" builtinId="9" hidden="1"/>
    <cellStyle name="Collegamento ipertestuale visitato" xfId="4256" builtinId="9" hidden="1"/>
    <cellStyle name="Collegamento ipertestuale visitato" xfId="4258" builtinId="9" hidden="1"/>
    <cellStyle name="Collegamento ipertestuale visitato" xfId="4260" builtinId="9" hidden="1"/>
    <cellStyle name="Collegamento ipertestuale visitato" xfId="4262" builtinId="9" hidden="1"/>
    <cellStyle name="Collegamento ipertestuale visitato" xfId="4264" builtinId="9" hidden="1"/>
    <cellStyle name="Collegamento ipertestuale visitato" xfId="4266" builtinId="9" hidden="1"/>
    <cellStyle name="Collegamento ipertestuale visitato" xfId="4268" builtinId="9" hidden="1"/>
    <cellStyle name="Collegamento ipertestuale visitato" xfId="4270" builtinId="9" hidden="1"/>
    <cellStyle name="Collegamento ipertestuale visitato" xfId="4272" builtinId="9" hidden="1"/>
    <cellStyle name="Collegamento ipertestuale visitato" xfId="4274" builtinId="9" hidden="1"/>
    <cellStyle name="Collegamento ipertestuale visitato" xfId="4276" builtinId="9" hidden="1"/>
    <cellStyle name="Collegamento ipertestuale visitato" xfId="4278" builtinId="9" hidden="1"/>
    <cellStyle name="Collegamento ipertestuale visitato" xfId="4280" builtinId="9" hidden="1"/>
    <cellStyle name="Collegamento ipertestuale visitato" xfId="4282" builtinId="9" hidden="1"/>
    <cellStyle name="Collegamento ipertestuale visitato" xfId="4284" builtinId="9" hidden="1"/>
    <cellStyle name="Collegamento ipertestuale visitato" xfId="4286" builtinId="9" hidden="1"/>
    <cellStyle name="Collegamento ipertestuale visitato" xfId="4288" builtinId="9" hidden="1"/>
    <cellStyle name="Collegamento ipertestuale visitato" xfId="4290" builtinId="9" hidden="1"/>
    <cellStyle name="Collegamento ipertestuale visitato" xfId="4292" builtinId="9" hidden="1"/>
    <cellStyle name="Collegamento ipertestuale visitato" xfId="4294" builtinId="9" hidden="1"/>
    <cellStyle name="Collegamento ipertestuale visitato" xfId="4296" builtinId="9" hidden="1"/>
    <cellStyle name="Collegamento ipertestuale visitato" xfId="4298" builtinId="9" hidden="1"/>
    <cellStyle name="Collegamento ipertestuale visitato" xfId="4300" builtinId="9" hidden="1"/>
    <cellStyle name="Collegamento ipertestuale visitato" xfId="4302" builtinId="9" hidden="1"/>
    <cellStyle name="Normale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977900</xdr:colOff>
      <xdr:row>0</xdr:row>
      <xdr:rowOff>889000</xdr:rowOff>
    </xdr:to>
    <xdr:pic>
      <xdr:nvPicPr>
        <xdr:cNvPr id="1025" name="Picture 1" descr="ogo Zebre Rugby Club bianco.png">
          <a:extLst>
            <a:ext uri="{FF2B5EF4-FFF2-40B4-BE49-F238E27FC236}">
              <a16:creationId xmlns:a16="http://schemas.microsoft.com/office/drawing/2014/main" id="{00000000-0008-0000-1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100" y="0"/>
          <a:ext cx="977900" cy="88900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711200</xdr:colOff>
      <xdr:row>1</xdr:row>
      <xdr:rowOff>12700</xdr:rowOff>
    </xdr:to>
    <xdr:pic>
      <xdr:nvPicPr>
        <xdr:cNvPr id="35841" name="Picture 1" descr="go Zebre Rugby Club bianco.png">
          <a:extLst>
            <a:ext uri="{FF2B5EF4-FFF2-40B4-BE49-F238E27FC236}">
              <a16:creationId xmlns:a16="http://schemas.microsoft.com/office/drawing/2014/main" id="{00000000-0008-0000-2100-0000018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03300" cy="91440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711200</xdr:colOff>
      <xdr:row>1</xdr:row>
      <xdr:rowOff>12700</xdr:rowOff>
    </xdr:to>
    <xdr:pic>
      <xdr:nvPicPr>
        <xdr:cNvPr id="2" name="Picture 1" descr="go Zebre Rugby Club bianco.png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06475" cy="9080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175260</xdr:colOff>
      <xdr:row>0</xdr:row>
      <xdr:rowOff>0</xdr:rowOff>
    </xdr:from>
    <xdr:to>
      <xdr:col>1</xdr:col>
      <xdr:colOff>807720</xdr:colOff>
      <xdr:row>1</xdr:row>
      <xdr:rowOff>38100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74BA3E68-4ABE-40EE-8B71-95E7F2BA0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7200" y="0"/>
          <a:ext cx="632460" cy="63246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0</xdr:row>
      <xdr:rowOff>0</xdr:rowOff>
    </xdr:from>
    <xdr:to>
      <xdr:col>1</xdr:col>
      <xdr:colOff>822960</xdr:colOff>
      <xdr:row>1</xdr:row>
      <xdr:rowOff>38100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E7940096-5CCD-4546-922D-994184CA13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2440" y="0"/>
          <a:ext cx="632460" cy="63246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297180</xdr:colOff>
      <xdr:row>0</xdr:row>
      <xdr:rowOff>30479</xdr:rowOff>
    </xdr:from>
    <xdr:to>
      <xdr:col>1</xdr:col>
      <xdr:colOff>876300</xdr:colOff>
      <xdr:row>1</xdr:row>
      <xdr:rowOff>15239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id="{796C5456-D21E-5DB4-7120-3F4AD39FE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9120" y="30479"/>
          <a:ext cx="579120" cy="5791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205740</xdr:colOff>
      <xdr:row>0</xdr:row>
      <xdr:rowOff>0</xdr:rowOff>
    </xdr:from>
    <xdr:to>
      <xdr:col>1</xdr:col>
      <xdr:colOff>1310640</xdr:colOff>
      <xdr:row>0</xdr:row>
      <xdr:rowOff>560695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2DF30997-A1AB-4D5C-A1CB-2FF730F11F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4251" b="13967"/>
        <a:stretch/>
      </xdr:blipFill>
      <xdr:spPr>
        <a:xfrm>
          <a:off x="487680" y="0"/>
          <a:ext cx="1104900" cy="5606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8"/>
  <sheetViews>
    <sheetView workbookViewId="0">
      <selection activeCell="U14" sqref="U14"/>
    </sheetView>
  </sheetViews>
  <sheetFormatPr defaultColWidth="10.8984375" defaultRowHeight="23.4"/>
  <cols>
    <col min="1" max="1" width="8.59765625" style="255" customWidth="1"/>
    <col min="2" max="2" width="29.19921875" style="255" bestFit="1" customWidth="1"/>
    <col min="3" max="3" width="6.5" style="255" bestFit="1" customWidth="1"/>
    <col min="4" max="4" width="6.8984375" style="255" bestFit="1" customWidth="1"/>
    <col min="5" max="5" width="5.59765625" style="255" bestFit="1" customWidth="1"/>
    <col min="6" max="6" width="7" style="255" bestFit="1" customWidth="1"/>
    <col min="7" max="7" width="6.5" style="255" bestFit="1" customWidth="1"/>
    <col min="8" max="8" width="7.3984375" style="255" bestFit="1" customWidth="1"/>
    <col min="9" max="9" width="5.5" style="255" bestFit="1" customWidth="1"/>
    <col min="10" max="10" width="7" style="255" customWidth="1"/>
    <col min="11" max="11" width="7.8984375" style="255" bestFit="1" customWidth="1"/>
    <col min="12" max="12" width="5.09765625" style="255" customWidth="1"/>
    <col min="13" max="13" width="4.3984375" style="255" customWidth="1"/>
    <col min="14" max="14" width="7.09765625" style="255" bestFit="1" customWidth="1"/>
    <col min="15" max="15" width="7" style="255" bestFit="1" customWidth="1"/>
    <col min="16" max="16" width="27.8984375" style="255" bestFit="1" customWidth="1"/>
    <col min="17" max="17" width="15.3984375" style="255" bestFit="1" customWidth="1"/>
    <col min="18" max="18" width="15.3984375" style="255" customWidth="1"/>
    <col min="19" max="16384" width="10.8984375" style="255"/>
  </cols>
  <sheetData>
    <row r="1" spans="1:22">
      <c r="A1" s="506" t="s">
        <v>768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</row>
    <row r="2" spans="1:22" s="257" customFormat="1" ht="18">
      <c r="A2" s="256"/>
      <c r="C2" s="258"/>
      <c r="D2" s="258"/>
      <c r="E2" s="258"/>
      <c r="F2" s="258"/>
      <c r="G2" s="507" t="s">
        <v>769</v>
      </c>
      <c r="H2" s="507"/>
      <c r="I2" s="258"/>
      <c r="J2" s="507" t="s">
        <v>770</v>
      </c>
      <c r="K2" s="507"/>
      <c r="L2" s="507" t="s">
        <v>771</v>
      </c>
      <c r="M2" s="507"/>
    </row>
    <row r="3" spans="1:22" s="257" customFormat="1" ht="18">
      <c r="A3" s="256"/>
      <c r="C3" s="259" t="s">
        <v>772</v>
      </c>
      <c r="D3" s="259" t="s">
        <v>773</v>
      </c>
      <c r="E3" s="259" t="s">
        <v>774</v>
      </c>
      <c r="F3" s="259" t="s">
        <v>775</v>
      </c>
      <c r="G3" s="259" t="s">
        <v>776</v>
      </c>
      <c r="H3" s="259" t="s">
        <v>777</v>
      </c>
      <c r="I3" s="259" t="s">
        <v>778</v>
      </c>
      <c r="J3" s="259" t="s">
        <v>779</v>
      </c>
      <c r="K3" s="259" t="s">
        <v>780</v>
      </c>
      <c r="L3" s="260" t="s">
        <v>781</v>
      </c>
      <c r="M3" s="260" t="s">
        <v>782</v>
      </c>
      <c r="N3" s="260" t="s">
        <v>769</v>
      </c>
      <c r="O3" s="261" t="s">
        <v>783</v>
      </c>
      <c r="P3" s="262" t="s">
        <v>784</v>
      </c>
      <c r="S3" s="262"/>
      <c r="T3" s="262" t="s">
        <v>1461</v>
      </c>
      <c r="U3" s="262" t="s">
        <v>1462</v>
      </c>
      <c r="V3" s="262" t="s">
        <v>1463</v>
      </c>
    </row>
    <row r="4" spans="1:22" s="257" customFormat="1" ht="18">
      <c r="A4" s="256" t="s">
        <v>294</v>
      </c>
      <c r="B4" s="428" t="s">
        <v>135</v>
      </c>
      <c r="C4" s="264">
        <v>22</v>
      </c>
      <c r="D4" s="264">
        <v>0</v>
      </c>
      <c r="E4" s="264">
        <v>0</v>
      </c>
      <c r="F4" s="264">
        <v>22</v>
      </c>
      <c r="G4" s="264">
        <v>291</v>
      </c>
      <c r="H4" s="264">
        <v>573</v>
      </c>
      <c r="I4" s="264">
        <v>-282</v>
      </c>
      <c r="J4" s="264">
        <v>29</v>
      </c>
      <c r="K4" s="264">
        <v>60</v>
      </c>
      <c r="L4" s="264">
        <v>1</v>
      </c>
      <c r="M4" s="264">
        <v>9</v>
      </c>
      <c r="N4" s="264">
        <v>10</v>
      </c>
      <c r="O4" s="265">
        <v>12</v>
      </c>
      <c r="P4" s="262" t="s">
        <v>786</v>
      </c>
      <c r="S4" s="262" t="s">
        <v>294</v>
      </c>
      <c r="T4" s="262">
        <v>28</v>
      </c>
      <c r="U4" s="262">
        <v>0</v>
      </c>
      <c r="V4" s="455">
        <f>U4/T4</f>
        <v>0</v>
      </c>
    </row>
    <row r="5" spans="1:22" s="257" customFormat="1" ht="18">
      <c r="A5" s="256" t="s">
        <v>296</v>
      </c>
      <c r="B5" s="428" t="s">
        <v>135</v>
      </c>
      <c r="C5" s="264">
        <v>22</v>
      </c>
      <c r="D5" s="264">
        <v>5</v>
      </c>
      <c r="E5" s="264">
        <v>2</v>
      </c>
      <c r="F5" s="264">
        <v>15</v>
      </c>
      <c r="G5" s="264">
        <v>347</v>
      </c>
      <c r="H5" s="264">
        <v>559</v>
      </c>
      <c r="I5" s="264">
        <v>-212</v>
      </c>
      <c r="J5" s="264">
        <v>35</v>
      </c>
      <c r="K5" s="264">
        <v>59</v>
      </c>
      <c r="L5" s="264">
        <v>0</v>
      </c>
      <c r="M5" s="264">
        <v>5</v>
      </c>
      <c r="N5" s="264">
        <v>29</v>
      </c>
      <c r="O5" s="265">
        <v>12</v>
      </c>
      <c r="P5" s="262" t="s">
        <v>787</v>
      </c>
      <c r="S5" s="262" t="s">
        <v>296</v>
      </c>
      <c r="T5" s="262">
        <v>28</v>
      </c>
      <c r="U5" s="262">
        <v>5</v>
      </c>
      <c r="V5" s="455">
        <f>U5/T5</f>
        <v>0.17857142857142858</v>
      </c>
    </row>
    <row r="6" spans="1:22" s="257" customFormat="1" ht="18">
      <c r="A6" s="256" t="s">
        <v>505</v>
      </c>
      <c r="B6" s="263" t="s">
        <v>785</v>
      </c>
      <c r="C6" s="264">
        <v>22</v>
      </c>
      <c r="D6" s="264">
        <v>3</v>
      </c>
      <c r="E6" s="264">
        <v>0</v>
      </c>
      <c r="F6" s="264">
        <v>19</v>
      </c>
      <c r="G6" s="264">
        <v>266</v>
      </c>
      <c r="H6" s="264">
        <v>639</v>
      </c>
      <c r="I6" s="264">
        <v>-373</v>
      </c>
      <c r="J6" s="264">
        <v>27</v>
      </c>
      <c r="K6" s="264">
        <v>80</v>
      </c>
      <c r="L6" s="264">
        <v>0</v>
      </c>
      <c r="M6" s="264">
        <v>3</v>
      </c>
      <c r="N6" s="264">
        <v>15</v>
      </c>
      <c r="O6" s="265">
        <v>12</v>
      </c>
      <c r="P6" s="262" t="s">
        <v>788</v>
      </c>
      <c r="S6" s="262" t="s">
        <v>505</v>
      </c>
      <c r="T6" s="262">
        <v>28</v>
      </c>
      <c r="U6" s="262">
        <v>5</v>
      </c>
      <c r="V6" s="455">
        <f>U6/T6</f>
        <v>0.17857142857142858</v>
      </c>
    </row>
    <row r="7" spans="1:22" s="257" customFormat="1" ht="18">
      <c r="A7" s="256" t="s">
        <v>652</v>
      </c>
      <c r="B7" s="263" t="s">
        <v>785</v>
      </c>
      <c r="C7" s="264">
        <v>22</v>
      </c>
      <c r="D7" s="264">
        <v>5</v>
      </c>
      <c r="E7" s="264">
        <v>0</v>
      </c>
      <c r="F7" s="264">
        <v>17</v>
      </c>
      <c r="G7" s="264">
        <v>308</v>
      </c>
      <c r="H7" s="264">
        <v>718</v>
      </c>
      <c r="I7" s="264">
        <v>-410</v>
      </c>
      <c r="J7" s="264">
        <v>35</v>
      </c>
      <c r="K7" s="264">
        <v>99</v>
      </c>
      <c r="L7" s="264">
        <v>3</v>
      </c>
      <c r="M7" s="264">
        <v>1</v>
      </c>
      <c r="N7" s="264">
        <v>24</v>
      </c>
      <c r="O7" s="265">
        <v>11</v>
      </c>
      <c r="P7" s="262" t="s">
        <v>789</v>
      </c>
      <c r="S7" s="262" t="s">
        <v>652</v>
      </c>
      <c r="T7" s="262">
        <v>28</v>
      </c>
      <c r="U7" s="456">
        <v>8</v>
      </c>
      <c r="V7" s="455">
        <f>U7/T7</f>
        <v>0.2857142857142857</v>
      </c>
    </row>
    <row r="8" spans="1:22" s="257" customFormat="1" ht="18">
      <c r="A8" s="256" t="s">
        <v>817</v>
      </c>
      <c r="B8" s="308" t="s">
        <v>785</v>
      </c>
      <c r="C8" s="259">
        <v>22</v>
      </c>
      <c r="D8" s="259">
        <v>3</v>
      </c>
      <c r="E8" s="259">
        <v>0</v>
      </c>
      <c r="F8" s="259">
        <v>19</v>
      </c>
      <c r="G8" s="259">
        <v>318</v>
      </c>
      <c r="H8" s="259">
        <v>769</v>
      </c>
      <c r="I8" s="259">
        <v>-451</v>
      </c>
      <c r="J8" s="259">
        <v>38</v>
      </c>
      <c r="K8" s="259">
        <v>105</v>
      </c>
      <c r="L8" s="259">
        <v>1</v>
      </c>
      <c r="M8" s="259">
        <v>6</v>
      </c>
      <c r="N8" s="259">
        <v>19</v>
      </c>
      <c r="O8" s="259">
        <v>12</v>
      </c>
      <c r="P8" s="260" t="s">
        <v>882</v>
      </c>
      <c r="S8" s="262" t="s">
        <v>817</v>
      </c>
      <c r="T8" s="262">
        <v>28</v>
      </c>
      <c r="U8" s="262">
        <v>3</v>
      </c>
      <c r="V8" s="455">
        <f t="shared" ref="V8:V11" si="0">U8/T8</f>
        <v>0.10714285714285714</v>
      </c>
    </row>
    <row r="9" spans="1:22" s="257" customFormat="1" ht="18">
      <c r="A9" s="309" t="s">
        <v>930</v>
      </c>
      <c r="B9" s="263" t="s">
        <v>929</v>
      </c>
      <c r="C9" s="264">
        <v>21</v>
      </c>
      <c r="D9" s="264">
        <v>7</v>
      </c>
      <c r="E9" s="264">
        <v>0</v>
      </c>
      <c r="F9" s="264">
        <v>14</v>
      </c>
      <c r="G9" s="264">
        <v>408</v>
      </c>
      <c r="H9" s="264">
        <v>593</v>
      </c>
      <c r="I9" s="314">
        <f xml:space="preserve"> -(H9-G9)</f>
        <v>-185</v>
      </c>
      <c r="J9" s="264">
        <v>50</v>
      </c>
      <c r="K9" s="264">
        <v>78</v>
      </c>
      <c r="L9" s="264">
        <v>4</v>
      </c>
      <c r="M9" s="264">
        <v>4</v>
      </c>
      <c r="N9" s="264">
        <v>36</v>
      </c>
      <c r="O9" s="264">
        <v>7</v>
      </c>
      <c r="P9" s="262" t="s">
        <v>931</v>
      </c>
      <c r="Q9" s="257" t="s">
        <v>1109</v>
      </c>
      <c r="S9" s="262" t="s">
        <v>930</v>
      </c>
      <c r="T9" s="262">
        <v>27</v>
      </c>
      <c r="U9" s="456">
        <v>8</v>
      </c>
      <c r="V9" s="457">
        <f t="shared" si="0"/>
        <v>0.29629629629629628</v>
      </c>
    </row>
    <row r="10" spans="1:22" s="257" customFormat="1" ht="18">
      <c r="A10" s="309" t="s">
        <v>1155</v>
      </c>
      <c r="B10" s="263" t="s">
        <v>929</v>
      </c>
      <c r="C10" s="264">
        <v>21</v>
      </c>
      <c r="D10" s="264">
        <v>3</v>
      </c>
      <c r="E10" s="264">
        <v>0</v>
      </c>
      <c r="F10" s="264">
        <v>18</v>
      </c>
      <c r="G10" s="264">
        <v>260</v>
      </c>
      <c r="H10" s="264">
        <v>610</v>
      </c>
      <c r="I10" s="314">
        <f xml:space="preserve"> -(H10-G10)</f>
        <v>-350</v>
      </c>
      <c r="J10" s="264">
        <v>35</v>
      </c>
      <c r="K10" s="264">
        <v>85</v>
      </c>
      <c r="L10" s="264">
        <v>5</v>
      </c>
      <c r="M10" s="264">
        <v>2</v>
      </c>
      <c r="N10" s="264">
        <v>19</v>
      </c>
      <c r="O10" s="264">
        <v>7</v>
      </c>
      <c r="P10" s="262" t="s">
        <v>931</v>
      </c>
      <c r="Q10" s="257" t="s">
        <v>1109</v>
      </c>
      <c r="S10" s="262" t="s">
        <v>1155</v>
      </c>
      <c r="T10" s="262">
        <v>27</v>
      </c>
      <c r="U10" s="262">
        <v>6</v>
      </c>
      <c r="V10" s="455">
        <f t="shared" si="0"/>
        <v>0.22222222222222221</v>
      </c>
    </row>
    <row r="11" spans="1:22" s="257" customFormat="1" ht="18">
      <c r="A11" s="403" t="s">
        <v>1266</v>
      </c>
      <c r="B11" s="404" t="s">
        <v>929</v>
      </c>
      <c r="C11" s="264">
        <v>15</v>
      </c>
      <c r="D11" s="264">
        <v>3</v>
      </c>
      <c r="E11" s="264">
        <v>1</v>
      </c>
      <c r="F11" s="264">
        <v>11</v>
      </c>
      <c r="G11" s="264">
        <v>230</v>
      </c>
      <c r="H11" s="264">
        <v>399</v>
      </c>
      <c r="I11" s="314">
        <f>-(H11-G11)</f>
        <v>-169</v>
      </c>
      <c r="J11" s="264">
        <v>29</v>
      </c>
      <c r="K11" s="264">
        <v>56</v>
      </c>
      <c r="L11" s="264">
        <v>4</v>
      </c>
      <c r="M11" s="264">
        <v>3</v>
      </c>
      <c r="N11" s="264">
        <v>21</v>
      </c>
      <c r="O11" s="264">
        <v>6</v>
      </c>
      <c r="P11" s="262" t="s">
        <v>931</v>
      </c>
      <c r="Q11" s="405" t="s">
        <v>1109</v>
      </c>
      <c r="R11" s="405"/>
      <c r="S11" s="262" t="s">
        <v>1266</v>
      </c>
      <c r="T11" s="262">
        <v>21</v>
      </c>
      <c r="U11" s="262">
        <v>5</v>
      </c>
      <c r="V11" s="455">
        <f t="shared" si="0"/>
        <v>0.23809523809523808</v>
      </c>
    </row>
    <row r="12" spans="1:22" s="257" customFormat="1" ht="18">
      <c r="A12" s="309" t="s">
        <v>1423</v>
      </c>
      <c r="B12" s="263" t="s">
        <v>929</v>
      </c>
      <c r="C12" s="264">
        <v>16</v>
      </c>
      <c r="D12" s="264">
        <v>4</v>
      </c>
      <c r="E12" s="264">
        <v>0</v>
      </c>
      <c r="F12" s="264">
        <v>12</v>
      </c>
      <c r="G12" s="264">
        <v>237</v>
      </c>
      <c r="H12" s="264">
        <v>508</v>
      </c>
      <c r="I12" s="314">
        <f xml:space="preserve"> -(H12-G12)</f>
        <v>-271</v>
      </c>
      <c r="J12" s="264">
        <v>22</v>
      </c>
      <c r="K12" s="264">
        <v>69</v>
      </c>
      <c r="L12" s="264">
        <v>0</v>
      </c>
      <c r="M12" s="264">
        <v>1</v>
      </c>
      <c r="N12" s="264">
        <v>17</v>
      </c>
      <c r="O12" s="264">
        <v>6</v>
      </c>
      <c r="P12" s="262" t="s">
        <v>931</v>
      </c>
      <c r="Q12" s="257" t="s">
        <v>1109</v>
      </c>
      <c r="S12" s="262" t="s">
        <v>1423</v>
      </c>
      <c r="T12" s="473">
        <v>24</v>
      </c>
      <c r="U12" s="473">
        <v>5</v>
      </c>
      <c r="V12" s="455">
        <f>U12/T12</f>
        <v>0.20833333333333334</v>
      </c>
    </row>
    <row r="13" spans="1:22" s="257" customFormat="1" ht="18">
      <c r="A13" s="309" t="s">
        <v>1545</v>
      </c>
      <c r="B13" s="263" t="s">
        <v>1544</v>
      </c>
      <c r="C13" s="264">
        <v>18</v>
      </c>
      <c r="D13" s="264">
        <v>1</v>
      </c>
      <c r="E13" s="264">
        <v>0</v>
      </c>
      <c r="F13" s="264">
        <v>17</v>
      </c>
      <c r="G13" s="264">
        <v>261</v>
      </c>
      <c r="H13" s="264">
        <v>600</v>
      </c>
      <c r="I13" s="314">
        <f>-(H13-G13)</f>
        <v>-339</v>
      </c>
      <c r="J13" s="264">
        <v>32</v>
      </c>
      <c r="K13" s="264">
        <v>91</v>
      </c>
      <c r="L13" s="264">
        <v>2</v>
      </c>
      <c r="M13" s="264">
        <v>3</v>
      </c>
      <c r="N13" s="264">
        <v>9</v>
      </c>
      <c r="O13" s="264">
        <v>16</v>
      </c>
      <c r="P13" s="262" t="s">
        <v>1616</v>
      </c>
      <c r="Q13" s="257" t="s">
        <v>1546</v>
      </c>
      <c r="S13" s="262" t="s">
        <v>1545</v>
      </c>
      <c r="T13" s="473">
        <v>22</v>
      </c>
      <c r="U13" s="473">
        <v>1</v>
      </c>
      <c r="V13" s="455">
        <f>U13/T13</f>
        <v>4.5454545454545456E-2</v>
      </c>
    </row>
    <row r="14" spans="1:22" s="257" customFormat="1" ht="18">
      <c r="A14" s="256" t="s">
        <v>1634</v>
      </c>
      <c r="B14" s="263" t="s">
        <v>1544</v>
      </c>
      <c r="C14" s="264">
        <v>18</v>
      </c>
      <c r="D14" s="264">
        <v>0</v>
      </c>
      <c r="E14" s="264">
        <v>0</v>
      </c>
      <c r="F14" s="264">
        <v>18</v>
      </c>
      <c r="G14" s="264">
        <v>343</v>
      </c>
      <c r="H14" s="264">
        <v>734</v>
      </c>
      <c r="I14" s="314">
        <f xml:space="preserve"> -(H14-G14)</f>
        <v>-391</v>
      </c>
      <c r="J14" s="264">
        <v>50</v>
      </c>
      <c r="K14" s="264">
        <v>105</v>
      </c>
      <c r="L14" s="264">
        <v>6</v>
      </c>
      <c r="M14" s="264">
        <v>5</v>
      </c>
      <c r="N14" s="264">
        <v>11</v>
      </c>
      <c r="O14" s="264">
        <v>16</v>
      </c>
      <c r="P14" s="262" t="s">
        <v>1635</v>
      </c>
      <c r="Q14" s="257" t="s">
        <v>1546</v>
      </c>
      <c r="S14" s="262" t="s">
        <v>1634</v>
      </c>
      <c r="T14" s="473">
        <v>22</v>
      </c>
      <c r="U14" s="473">
        <v>0</v>
      </c>
      <c r="V14" s="455">
        <f>U14/T14</f>
        <v>0</v>
      </c>
    </row>
    <row r="15" spans="1:22" s="257" customFormat="1" ht="18">
      <c r="A15" s="256"/>
    </row>
    <row r="16" spans="1:22" s="257" customFormat="1" ht="18">
      <c r="A16" s="256" t="s">
        <v>294</v>
      </c>
      <c r="B16" s="266" t="s">
        <v>790</v>
      </c>
      <c r="C16" s="264">
        <v>6</v>
      </c>
      <c r="D16" s="264">
        <v>0</v>
      </c>
      <c r="E16" s="264">
        <v>0</v>
      </c>
      <c r="F16" s="264">
        <v>6</v>
      </c>
      <c r="G16" s="264">
        <v>72</v>
      </c>
      <c r="H16" s="264">
        <v>224</v>
      </c>
      <c r="I16" s="264">
        <f>-(H16-G16)</f>
        <v>-152</v>
      </c>
      <c r="J16" s="264">
        <v>6</v>
      </c>
      <c r="K16" s="264">
        <v>27</v>
      </c>
      <c r="L16" s="264">
        <v>0</v>
      </c>
      <c r="M16" s="264">
        <v>1</v>
      </c>
      <c r="N16" s="264">
        <v>1</v>
      </c>
      <c r="O16" s="265">
        <v>4</v>
      </c>
      <c r="P16" s="262" t="s">
        <v>786</v>
      </c>
      <c r="S16" s="262" t="s">
        <v>1464</v>
      </c>
      <c r="T16" s="262">
        <f>SUM(T4:T14)</f>
        <v>283</v>
      </c>
      <c r="U16" s="262">
        <f>SUM(U4:U13)</f>
        <v>46</v>
      </c>
      <c r="V16" s="455">
        <f>U16/T16</f>
        <v>0.16254416961130741</v>
      </c>
    </row>
    <row r="17" spans="1:18" s="257" customFormat="1" ht="18">
      <c r="A17" s="256" t="s">
        <v>296</v>
      </c>
      <c r="B17" s="266" t="s">
        <v>790</v>
      </c>
      <c r="C17" s="264">
        <v>6</v>
      </c>
      <c r="D17" s="264">
        <v>0</v>
      </c>
      <c r="E17" s="264">
        <v>0</v>
      </c>
      <c r="F17" s="264">
        <v>6</v>
      </c>
      <c r="G17" s="264">
        <v>33</v>
      </c>
      <c r="H17" s="264">
        <v>210</v>
      </c>
      <c r="I17" s="264">
        <f>-(H17-G17)</f>
        <v>-177</v>
      </c>
      <c r="J17" s="264">
        <v>2</v>
      </c>
      <c r="K17" s="264">
        <v>25</v>
      </c>
      <c r="L17" s="264">
        <v>0</v>
      </c>
      <c r="M17" s="264">
        <v>0</v>
      </c>
      <c r="N17" s="264">
        <v>0</v>
      </c>
      <c r="O17" s="265">
        <v>4</v>
      </c>
      <c r="P17" s="262" t="s">
        <v>787</v>
      </c>
    </row>
    <row r="18" spans="1:18" s="257" customFormat="1" ht="18">
      <c r="A18" s="256" t="s">
        <v>505</v>
      </c>
      <c r="B18" s="267" t="s">
        <v>791</v>
      </c>
      <c r="C18" s="264">
        <v>6</v>
      </c>
      <c r="D18" s="264">
        <v>2</v>
      </c>
      <c r="E18" s="264">
        <v>0</v>
      </c>
      <c r="F18" s="264">
        <v>4</v>
      </c>
      <c r="G18" s="264">
        <v>102</v>
      </c>
      <c r="H18" s="264">
        <v>154</v>
      </c>
      <c r="I18" s="264">
        <f t="shared" ref="I18:I26" si="1">-(H18-G18)</f>
        <v>-52</v>
      </c>
      <c r="J18" s="264">
        <v>10</v>
      </c>
      <c r="K18" s="264">
        <v>18</v>
      </c>
      <c r="L18" s="264">
        <v>0</v>
      </c>
      <c r="M18" s="264">
        <v>0</v>
      </c>
      <c r="N18" s="264">
        <v>8</v>
      </c>
      <c r="O18" s="265">
        <v>3</v>
      </c>
      <c r="P18" s="262" t="s">
        <v>788</v>
      </c>
    </row>
    <row r="19" spans="1:18" s="257" customFormat="1" ht="18">
      <c r="A19" s="256" t="s">
        <v>652</v>
      </c>
      <c r="B19" s="267" t="s">
        <v>791</v>
      </c>
      <c r="C19" s="264">
        <v>6</v>
      </c>
      <c r="D19" s="264">
        <v>3</v>
      </c>
      <c r="E19" s="264">
        <v>0</v>
      </c>
      <c r="F19" s="264">
        <v>3</v>
      </c>
      <c r="G19" s="264">
        <v>114</v>
      </c>
      <c r="H19" s="264">
        <v>92</v>
      </c>
      <c r="I19" s="264">
        <f t="shared" si="1"/>
        <v>22</v>
      </c>
      <c r="J19" s="264">
        <v>11</v>
      </c>
      <c r="K19" s="264">
        <v>12</v>
      </c>
      <c r="L19" s="264">
        <v>0</v>
      </c>
      <c r="M19" s="264">
        <v>1</v>
      </c>
      <c r="N19" s="264">
        <v>13</v>
      </c>
      <c r="O19" s="265">
        <v>2</v>
      </c>
      <c r="P19" s="262" t="s">
        <v>789</v>
      </c>
    </row>
    <row r="20" spans="1:18" ht="18" customHeight="1">
      <c r="A20" s="256" t="s">
        <v>817</v>
      </c>
      <c r="B20" s="459" t="s">
        <v>816</v>
      </c>
      <c r="C20" s="259">
        <v>6</v>
      </c>
      <c r="D20" s="259">
        <v>0</v>
      </c>
      <c r="E20" s="259">
        <v>0</v>
      </c>
      <c r="F20" s="259">
        <v>6</v>
      </c>
      <c r="G20" s="259">
        <v>90</v>
      </c>
      <c r="H20" s="259">
        <v>331</v>
      </c>
      <c r="I20" s="264">
        <f t="shared" si="1"/>
        <v>-241</v>
      </c>
      <c r="J20" s="259">
        <v>11</v>
      </c>
      <c r="K20" s="259">
        <v>49</v>
      </c>
      <c r="L20" s="259">
        <v>0</v>
      </c>
      <c r="M20" s="259">
        <v>0</v>
      </c>
      <c r="N20" s="259">
        <v>0</v>
      </c>
      <c r="O20" s="259">
        <v>4</v>
      </c>
      <c r="P20" s="260" t="s">
        <v>882</v>
      </c>
    </row>
    <row r="21" spans="1:18" ht="17.100000000000001" customHeight="1">
      <c r="A21" s="309" t="s">
        <v>930</v>
      </c>
      <c r="B21" s="267" t="s">
        <v>791</v>
      </c>
      <c r="C21" s="310">
        <v>6</v>
      </c>
      <c r="D21" s="310">
        <v>1</v>
      </c>
      <c r="E21" s="310">
        <v>0</v>
      </c>
      <c r="F21" s="310">
        <v>5</v>
      </c>
      <c r="G21" s="310">
        <v>133</v>
      </c>
      <c r="H21" s="310">
        <v>257</v>
      </c>
      <c r="I21" s="264">
        <f t="shared" si="1"/>
        <v>-124</v>
      </c>
      <c r="J21" s="310">
        <v>16</v>
      </c>
      <c r="K21" s="310">
        <v>37</v>
      </c>
      <c r="L21" s="310">
        <v>2</v>
      </c>
      <c r="M21" s="310">
        <v>2</v>
      </c>
      <c r="N21" s="310">
        <v>8</v>
      </c>
      <c r="O21" s="310">
        <v>3</v>
      </c>
      <c r="P21" s="311" t="s">
        <v>931</v>
      </c>
    </row>
    <row r="22" spans="1:18" ht="17.100000000000001" customHeight="1">
      <c r="A22" s="309" t="s">
        <v>1155</v>
      </c>
      <c r="B22" s="267" t="s">
        <v>791</v>
      </c>
      <c r="C22" s="310">
        <v>6</v>
      </c>
      <c r="D22" s="310">
        <v>3</v>
      </c>
      <c r="E22" s="310">
        <v>0</v>
      </c>
      <c r="F22" s="310">
        <v>3</v>
      </c>
      <c r="G22" s="310">
        <v>153</v>
      </c>
      <c r="H22" s="310">
        <v>142</v>
      </c>
      <c r="I22" s="264">
        <f t="shared" si="1"/>
        <v>11</v>
      </c>
      <c r="J22" s="310">
        <v>21</v>
      </c>
      <c r="K22" s="310">
        <v>18</v>
      </c>
      <c r="L22" s="310">
        <v>2</v>
      </c>
      <c r="M22" s="310">
        <v>0</v>
      </c>
      <c r="N22" s="310">
        <v>14</v>
      </c>
      <c r="O22" s="310">
        <v>3</v>
      </c>
      <c r="P22" s="311" t="s">
        <v>931</v>
      </c>
    </row>
    <row r="23" spans="1:18" ht="15.75" customHeight="1">
      <c r="A23" s="403" t="s">
        <v>1266</v>
      </c>
      <c r="B23" s="267" t="s">
        <v>791</v>
      </c>
      <c r="C23" s="310">
        <v>6</v>
      </c>
      <c r="D23" s="310">
        <v>2</v>
      </c>
      <c r="E23" s="310">
        <v>1</v>
      </c>
      <c r="F23" s="310">
        <v>3</v>
      </c>
      <c r="G23" s="310">
        <v>106</v>
      </c>
      <c r="H23" s="310">
        <v>149</v>
      </c>
      <c r="I23" s="264">
        <f t="shared" si="1"/>
        <v>-43</v>
      </c>
      <c r="J23" s="310">
        <v>15</v>
      </c>
      <c r="K23" s="310">
        <v>19</v>
      </c>
      <c r="L23" s="310">
        <v>2</v>
      </c>
      <c r="M23" s="310">
        <v>1</v>
      </c>
      <c r="N23" s="310">
        <v>13</v>
      </c>
      <c r="O23" s="310">
        <v>3</v>
      </c>
      <c r="P23" s="311" t="s">
        <v>931</v>
      </c>
    </row>
    <row r="24" spans="1:18" ht="18" customHeight="1">
      <c r="A24" s="309" t="s">
        <v>1423</v>
      </c>
      <c r="B24" s="267" t="s">
        <v>791</v>
      </c>
      <c r="C24" s="310">
        <v>3</v>
      </c>
      <c r="D24" s="310">
        <v>1</v>
      </c>
      <c r="E24" s="310">
        <v>1</v>
      </c>
      <c r="F24" s="310">
        <v>1</v>
      </c>
      <c r="G24" s="310">
        <v>70</v>
      </c>
      <c r="H24" s="310">
        <v>76</v>
      </c>
      <c r="I24" s="264">
        <f t="shared" si="1"/>
        <v>-6</v>
      </c>
      <c r="J24" s="310">
        <v>8</v>
      </c>
      <c r="K24" s="310">
        <v>9</v>
      </c>
      <c r="L24" s="310">
        <v>0</v>
      </c>
      <c r="M24" s="310">
        <v>0</v>
      </c>
      <c r="N24" s="310">
        <v>6</v>
      </c>
      <c r="O24" s="310">
        <v>5</v>
      </c>
      <c r="P24" s="311" t="s">
        <v>931</v>
      </c>
      <c r="Q24" s="257" t="s">
        <v>1435</v>
      </c>
      <c r="R24" s="257" t="s">
        <v>1478</v>
      </c>
    </row>
    <row r="25" spans="1:18" ht="18" customHeight="1">
      <c r="A25" s="309" t="s">
        <v>1545</v>
      </c>
      <c r="B25" s="267" t="s">
        <v>791</v>
      </c>
      <c r="C25" s="310">
        <v>4</v>
      </c>
      <c r="D25" s="310">
        <v>0</v>
      </c>
      <c r="E25" s="310">
        <v>0</v>
      </c>
      <c r="F25" s="310">
        <v>4</v>
      </c>
      <c r="G25" s="310">
        <v>75</v>
      </c>
      <c r="H25" s="310">
        <v>115</v>
      </c>
      <c r="I25" s="264">
        <f t="shared" si="1"/>
        <v>-40</v>
      </c>
      <c r="J25" s="310">
        <v>8</v>
      </c>
      <c r="K25" s="310">
        <v>17</v>
      </c>
      <c r="L25" s="310">
        <v>1</v>
      </c>
      <c r="M25" s="310">
        <v>1</v>
      </c>
      <c r="N25" s="310">
        <v>2</v>
      </c>
      <c r="O25" s="310">
        <v>5</v>
      </c>
      <c r="P25" s="311" t="s">
        <v>1616</v>
      </c>
      <c r="Q25" s="257" t="s">
        <v>1576</v>
      </c>
      <c r="R25" s="257"/>
    </row>
    <row r="26" spans="1:18" ht="18" customHeight="1">
      <c r="A26" s="256" t="s">
        <v>1634</v>
      </c>
      <c r="B26" s="267" t="s">
        <v>791</v>
      </c>
      <c r="C26" s="310">
        <v>4</v>
      </c>
      <c r="D26" s="310">
        <v>0</v>
      </c>
      <c r="E26" s="310">
        <v>0</v>
      </c>
      <c r="F26" s="310">
        <v>4</v>
      </c>
      <c r="G26" s="310">
        <v>56</v>
      </c>
      <c r="H26" s="310">
        <v>97</v>
      </c>
      <c r="I26" s="264">
        <f t="shared" si="1"/>
        <v>-41</v>
      </c>
      <c r="J26" s="310">
        <v>8</v>
      </c>
      <c r="K26" s="310">
        <v>17</v>
      </c>
      <c r="L26" s="310">
        <v>0</v>
      </c>
      <c r="M26" s="310">
        <v>1</v>
      </c>
      <c r="N26" s="310">
        <v>1</v>
      </c>
      <c r="O26" s="310">
        <v>9</v>
      </c>
      <c r="P26" s="311" t="s">
        <v>1635</v>
      </c>
      <c r="Q26" s="257" t="s">
        <v>1636</v>
      </c>
      <c r="R26" s="257"/>
    </row>
    <row r="28" spans="1:18">
      <c r="A28" s="264">
        <v>2021</v>
      </c>
      <c r="B28" s="460" t="s">
        <v>1484</v>
      </c>
      <c r="C28" s="264">
        <v>5</v>
      </c>
      <c r="D28" s="264">
        <v>0</v>
      </c>
      <c r="E28" s="264">
        <v>0</v>
      </c>
      <c r="F28" s="264">
        <v>5</v>
      </c>
      <c r="G28" s="264">
        <v>88</v>
      </c>
      <c r="H28" s="264">
        <v>174</v>
      </c>
      <c r="I28" s="314">
        <f>-(H28-G28)</f>
        <v>-86</v>
      </c>
      <c r="J28" s="264">
        <v>10</v>
      </c>
      <c r="K28" s="264">
        <v>23</v>
      </c>
      <c r="L28" s="264">
        <v>0</v>
      </c>
      <c r="M28" s="264">
        <v>3</v>
      </c>
      <c r="N28" s="264">
        <v>3</v>
      </c>
      <c r="O28" s="264">
        <v>12</v>
      </c>
      <c r="P28" s="262" t="s">
        <v>931</v>
      </c>
      <c r="Q28" s="257" t="s">
        <v>1485</v>
      </c>
      <c r="R28" s="257"/>
    </row>
  </sheetData>
  <mergeCells count="4">
    <mergeCell ref="A1:O1"/>
    <mergeCell ref="G2:H2"/>
    <mergeCell ref="J2:K2"/>
    <mergeCell ref="L2:M2"/>
  </mergeCells>
  <pageMargins left="0.75" right="0.75" top="1" bottom="1" header="0.5" footer="0.5"/>
  <pageSetup paperSize="9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F6464-23DC-48BD-BD10-D0113DCB7873}">
  <dimension ref="A1"/>
  <sheetViews>
    <sheetView workbookViewId="0"/>
  </sheetViews>
  <sheetFormatPr defaultRowHeight="15.6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9"/>
  <sheetViews>
    <sheetView zoomScale="125" zoomScaleNormal="125" zoomScalePageLayoutView="125" workbookViewId="0">
      <selection activeCell="B15" sqref="B15"/>
    </sheetView>
  </sheetViews>
  <sheetFormatPr defaultColWidth="11" defaultRowHeight="15.6"/>
  <cols>
    <col min="1" max="1" width="19.5" bestFit="1" customWidth="1"/>
    <col min="2" max="2" width="18" bestFit="1" customWidth="1"/>
    <col min="3" max="3" width="9.5" bestFit="1" customWidth="1"/>
    <col min="4" max="4" width="13.59765625" bestFit="1" customWidth="1"/>
    <col min="5" max="5" width="6.59765625" bestFit="1" customWidth="1"/>
    <col min="6" max="6" width="6.09765625" bestFit="1" customWidth="1"/>
    <col min="7" max="7" width="9.5" bestFit="1" customWidth="1"/>
    <col min="8" max="8" width="13.59765625" bestFit="1" customWidth="1"/>
    <col min="9" max="9" width="6.59765625" bestFit="1" customWidth="1"/>
    <col min="10" max="10" width="6.09765625" bestFit="1" customWidth="1"/>
    <col min="11" max="11" width="7" style="42" bestFit="1" customWidth="1"/>
    <col min="12" max="12" width="9.5" bestFit="1" customWidth="1"/>
    <col min="13" max="13" width="13.59765625" bestFit="1" customWidth="1"/>
    <col min="14" max="15" width="6.59765625" bestFit="1" customWidth="1"/>
  </cols>
  <sheetData>
    <row r="1" spans="1:15" ht="16.2" thickBot="1">
      <c r="A1" s="11"/>
      <c r="B1" s="11"/>
      <c r="C1" s="541" t="s">
        <v>50</v>
      </c>
      <c r="D1" s="542"/>
      <c r="E1" s="542"/>
      <c r="F1" s="543"/>
      <c r="G1" s="544" t="s">
        <v>48</v>
      </c>
      <c r="H1" s="545"/>
      <c r="I1" s="545"/>
      <c r="J1" s="546"/>
      <c r="K1" s="54" t="s">
        <v>40</v>
      </c>
      <c r="L1" s="547" t="s">
        <v>49</v>
      </c>
      <c r="M1" s="548"/>
      <c r="N1" s="548"/>
      <c r="O1" s="549"/>
    </row>
    <row r="2" spans="1:15">
      <c r="A2" s="13" t="s">
        <v>45</v>
      </c>
      <c r="B2" s="13" t="s">
        <v>53</v>
      </c>
      <c r="C2" s="55" t="s">
        <v>189</v>
      </c>
      <c r="D2" s="55" t="s">
        <v>190</v>
      </c>
      <c r="E2" s="55" t="s">
        <v>191</v>
      </c>
      <c r="F2" s="55" t="s">
        <v>192</v>
      </c>
      <c r="G2" s="55" t="s">
        <v>189</v>
      </c>
      <c r="H2" s="55" t="s">
        <v>190</v>
      </c>
      <c r="I2" s="55" t="s">
        <v>191</v>
      </c>
      <c r="J2" s="56" t="s">
        <v>192</v>
      </c>
      <c r="K2" s="58" t="s">
        <v>192</v>
      </c>
      <c r="L2" s="57" t="s">
        <v>189</v>
      </c>
      <c r="M2" s="57" t="s">
        <v>190</v>
      </c>
      <c r="N2" s="57" t="s">
        <v>191</v>
      </c>
      <c r="O2" s="57" t="s">
        <v>192</v>
      </c>
    </row>
    <row r="3" spans="1:15">
      <c r="A3" s="27" t="s">
        <v>78</v>
      </c>
      <c r="B3" s="27" t="s">
        <v>104</v>
      </c>
      <c r="C3" s="21">
        <v>20</v>
      </c>
      <c r="D3" s="21">
        <v>14</v>
      </c>
      <c r="E3" s="21">
        <v>6</v>
      </c>
      <c r="F3" s="59">
        <v>0.7</v>
      </c>
      <c r="G3" s="21">
        <v>12</v>
      </c>
      <c r="H3" s="21">
        <v>8</v>
      </c>
      <c r="I3" s="21">
        <v>4</v>
      </c>
      <c r="J3" s="60">
        <v>0.66</v>
      </c>
      <c r="K3" s="59">
        <v>0.68</v>
      </c>
      <c r="L3" s="20">
        <v>2</v>
      </c>
      <c r="M3" s="20">
        <v>0</v>
      </c>
      <c r="N3" s="20">
        <v>2</v>
      </c>
      <c r="O3" s="69">
        <v>0</v>
      </c>
    </row>
    <row r="4" spans="1:15">
      <c r="A4" s="27" t="s">
        <v>88</v>
      </c>
      <c r="B4" s="27" t="s">
        <v>98</v>
      </c>
      <c r="C4" s="21">
        <v>1</v>
      </c>
      <c r="D4" s="21">
        <v>0</v>
      </c>
      <c r="E4" s="21">
        <v>1</v>
      </c>
      <c r="F4" s="59">
        <v>0</v>
      </c>
      <c r="G4" s="21">
        <v>5</v>
      </c>
      <c r="H4" s="21">
        <v>4</v>
      </c>
      <c r="I4" s="21">
        <v>0</v>
      </c>
      <c r="J4" s="60">
        <v>0.8</v>
      </c>
      <c r="K4" s="59">
        <v>0.66</v>
      </c>
      <c r="L4" s="20"/>
      <c r="M4" s="20"/>
      <c r="N4" s="20"/>
      <c r="O4" s="69"/>
    </row>
    <row r="5" spans="1:15">
      <c r="A5" s="27" t="s">
        <v>176</v>
      </c>
      <c r="B5" s="27" t="s">
        <v>163</v>
      </c>
      <c r="C5" s="21">
        <v>41</v>
      </c>
      <c r="D5" s="21">
        <v>26</v>
      </c>
      <c r="E5" s="21">
        <v>15</v>
      </c>
      <c r="F5" s="59">
        <v>0.63</v>
      </c>
      <c r="G5" s="21">
        <v>18</v>
      </c>
      <c r="H5" s="21">
        <v>11</v>
      </c>
      <c r="I5" s="21">
        <v>7</v>
      </c>
      <c r="J5" s="60">
        <v>0.61</v>
      </c>
      <c r="K5" s="59">
        <v>0.62</v>
      </c>
      <c r="L5" s="20"/>
      <c r="M5" s="20"/>
      <c r="N5" s="20"/>
      <c r="O5" s="69"/>
    </row>
    <row r="6" spans="1:15">
      <c r="A6" s="27" t="s">
        <v>61</v>
      </c>
      <c r="B6" s="27" t="s">
        <v>97</v>
      </c>
      <c r="C6" s="21">
        <v>7</v>
      </c>
      <c r="D6" s="21">
        <v>3</v>
      </c>
      <c r="E6" s="21">
        <v>4</v>
      </c>
      <c r="F6" s="59">
        <v>0.4</v>
      </c>
      <c r="G6" s="21">
        <v>2</v>
      </c>
      <c r="H6" s="21">
        <v>1</v>
      </c>
      <c r="I6" s="21">
        <v>1</v>
      </c>
      <c r="J6" s="59">
        <v>0.5</v>
      </c>
      <c r="K6" s="59">
        <v>0.56999999999999995</v>
      </c>
      <c r="L6" s="20"/>
      <c r="M6" s="20"/>
      <c r="N6" s="20"/>
      <c r="O6" s="69"/>
    </row>
    <row r="7" spans="1:15">
      <c r="A7" s="28" t="s">
        <v>54</v>
      </c>
      <c r="B7" s="28" t="s">
        <v>285</v>
      </c>
      <c r="C7" s="21">
        <v>1</v>
      </c>
      <c r="D7" s="21">
        <v>0</v>
      </c>
      <c r="E7" s="21">
        <v>1</v>
      </c>
      <c r="F7" s="59">
        <v>0</v>
      </c>
      <c r="G7" s="21">
        <v>1</v>
      </c>
      <c r="H7" s="21">
        <v>1</v>
      </c>
      <c r="I7" s="21">
        <v>0</v>
      </c>
      <c r="J7" s="22">
        <v>100</v>
      </c>
      <c r="K7" s="59">
        <v>0.5</v>
      </c>
      <c r="L7" s="20"/>
      <c r="M7" s="20"/>
      <c r="N7" s="20"/>
      <c r="O7" s="69"/>
    </row>
    <row r="8" spans="1:15">
      <c r="A8" s="27" t="s">
        <v>70</v>
      </c>
      <c r="B8" s="27" t="s">
        <v>99</v>
      </c>
      <c r="C8" s="21">
        <v>14</v>
      </c>
      <c r="D8" s="21">
        <v>7</v>
      </c>
      <c r="E8" s="21">
        <v>7</v>
      </c>
      <c r="F8" s="59">
        <v>0.5</v>
      </c>
      <c r="G8" s="21"/>
      <c r="H8" s="21"/>
      <c r="I8" s="21"/>
      <c r="J8" s="59"/>
      <c r="K8" s="60">
        <v>0.5</v>
      </c>
      <c r="L8" s="20"/>
      <c r="M8" s="20"/>
      <c r="N8" s="20"/>
      <c r="O8" s="69"/>
    </row>
    <row r="9" spans="1:15">
      <c r="A9" s="27" t="s">
        <v>65</v>
      </c>
      <c r="B9" s="27" t="s">
        <v>98</v>
      </c>
      <c r="C9" s="21">
        <v>5</v>
      </c>
      <c r="D9" s="21">
        <v>3</v>
      </c>
      <c r="E9" s="21">
        <v>2</v>
      </c>
      <c r="F9" s="59">
        <v>0.6</v>
      </c>
      <c r="G9" s="21">
        <v>4</v>
      </c>
      <c r="H9" s="21">
        <v>1</v>
      </c>
      <c r="I9" s="21">
        <v>3</v>
      </c>
      <c r="J9" s="60">
        <v>0.25</v>
      </c>
      <c r="K9" s="59">
        <v>0.44</v>
      </c>
      <c r="L9" s="20"/>
      <c r="M9" s="20"/>
      <c r="N9" s="20"/>
      <c r="O9" s="69"/>
    </row>
  </sheetData>
  <sortState xmlns:xlrd2="http://schemas.microsoft.com/office/spreadsheetml/2017/richdata2" ref="A3:O14">
    <sortCondition descending="1" ref="K3:K14"/>
    <sortCondition descending="1" ref="G3:G14"/>
    <sortCondition ref="H3:H14"/>
    <sortCondition ref="E3:E14"/>
  </sortState>
  <mergeCells count="3">
    <mergeCell ref="C1:F1"/>
    <mergeCell ref="G1:J1"/>
    <mergeCell ref="L1:O1"/>
  </mergeCell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44"/>
  <sheetViews>
    <sheetView topLeftCell="H1" workbookViewId="0">
      <selection activeCell="L30" sqref="L30"/>
    </sheetView>
  </sheetViews>
  <sheetFormatPr defaultColWidth="8.8984375" defaultRowHeight="15.6"/>
  <cols>
    <col min="1" max="1" width="23.8984375" customWidth="1"/>
    <col min="2" max="2" width="12.59765625" style="42" bestFit="1" customWidth="1"/>
    <col min="3" max="3" width="11.59765625" customWidth="1"/>
    <col min="4" max="4" width="11.5" bestFit="1" customWidth="1"/>
  </cols>
  <sheetData>
    <row r="1" spans="1:4">
      <c r="A1" s="12" t="s">
        <v>45</v>
      </c>
      <c r="B1" s="44" t="s">
        <v>113</v>
      </c>
      <c r="C1" s="71" t="s">
        <v>265</v>
      </c>
      <c r="D1" s="72" t="s">
        <v>47</v>
      </c>
    </row>
    <row r="2" spans="1:4">
      <c r="A2" s="9" t="s">
        <v>81</v>
      </c>
      <c r="B2" s="21">
        <v>6</v>
      </c>
      <c r="C2" s="21">
        <v>411</v>
      </c>
      <c r="D2" s="41"/>
    </row>
    <row r="3" spans="1:4">
      <c r="A3" s="24" t="s">
        <v>176</v>
      </c>
      <c r="B3" s="21">
        <v>5</v>
      </c>
      <c r="C3" s="21">
        <v>390</v>
      </c>
      <c r="D3" s="41" t="s">
        <v>266</v>
      </c>
    </row>
    <row r="4" spans="1:4">
      <c r="A4" s="24" t="s">
        <v>92</v>
      </c>
      <c r="B4" s="21">
        <v>4</v>
      </c>
      <c r="C4" s="21">
        <v>381</v>
      </c>
      <c r="D4" s="41"/>
    </row>
    <row r="5" spans="1:4">
      <c r="A5" s="24" t="s">
        <v>87</v>
      </c>
      <c r="B5" s="21">
        <v>5</v>
      </c>
      <c r="C5" s="21">
        <v>359</v>
      </c>
      <c r="D5" s="41"/>
    </row>
    <row r="6" spans="1:4">
      <c r="A6" s="24" t="s">
        <v>69</v>
      </c>
      <c r="B6" s="21">
        <v>6</v>
      </c>
      <c r="C6" s="21">
        <v>347</v>
      </c>
      <c r="D6" s="41" t="s">
        <v>161</v>
      </c>
    </row>
    <row r="7" spans="1:4">
      <c r="A7" s="24" t="s">
        <v>78</v>
      </c>
      <c r="B7" s="21">
        <v>5</v>
      </c>
      <c r="C7" s="21">
        <v>335</v>
      </c>
      <c r="D7" s="41" t="s">
        <v>267</v>
      </c>
    </row>
    <row r="8" spans="1:4">
      <c r="A8" s="24" t="s">
        <v>59</v>
      </c>
      <c r="B8" s="21">
        <v>5</v>
      </c>
      <c r="C8" s="21">
        <v>332</v>
      </c>
      <c r="D8" s="41"/>
    </row>
    <row r="9" spans="1:4">
      <c r="A9" s="24" t="s">
        <v>70</v>
      </c>
      <c r="B9" s="21">
        <v>5</v>
      </c>
      <c r="C9" s="21">
        <v>331</v>
      </c>
      <c r="D9" s="21" t="s">
        <v>184</v>
      </c>
    </row>
    <row r="10" spans="1:4">
      <c r="A10" s="24" t="s">
        <v>89</v>
      </c>
      <c r="B10" s="21">
        <v>6</v>
      </c>
      <c r="C10" s="21">
        <v>316</v>
      </c>
      <c r="D10" s="41" t="s">
        <v>164</v>
      </c>
    </row>
    <row r="11" spans="1:4">
      <c r="A11" s="24" t="s">
        <v>91</v>
      </c>
      <c r="B11" s="21">
        <v>5</v>
      </c>
      <c r="C11" s="21">
        <v>300</v>
      </c>
      <c r="D11" s="41"/>
    </row>
    <row r="12" spans="1:4">
      <c r="A12" s="24" t="s">
        <v>71</v>
      </c>
      <c r="B12" s="21">
        <v>4</v>
      </c>
      <c r="C12" s="21">
        <v>297</v>
      </c>
      <c r="D12" s="41"/>
    </row>
    <row r="13" spans="1:4">
      <c r="A13" s="24" t="s">
        <v>76</v>
      </c>
      <c r="B13" s="21">
        <v>4</v>
      </c>
      <c r="C13" s="21">
        <v>295</v>
      </c>
      <c r="D13" s="41" t="s">
        <v>161</v>
      </c>
    </row>
    <row r="14" spans="1:4">
      <c r="A14" s="24" t="s">
        <v>80</v>
      </c>
      <c r="B14" s="21">
        <v>6</v>
      </c>
      <c r="C14" s="21">
        <v>277</v>
      </c>
      <c r="D14" s="41"/>
    </row>
    <row r="15" spans="1:4">
      <c r="A15" s="24" t="s">
        <v>88</v>
      </c>
      <c r="B15" s="21">
        <v>5</v>
      </c>
      <c r="C15" s="21">
        <v>261</v>
      </c>
      <c r="D15" s="41"/>
    </row>
    <row r="16" spans="1:4">
      <c r="A16" s="24" t="s">
        <v>83</v>
      </c>
      <c r="B16" s="21">
        <v>6</v>
      </c>
      <c r="C16" s="21">
        <v>248</v>
      </c>
      <c r="D16" s="41"/>
    </row>
    <row r="17" spans="1:4">
      <c r="A17" s="73" t="s">
        <v>55</v>
      </c>
      <c r="B17" s="21">
        <v>5</v>
      </c>
      <c r="C17" s="21">
        <v>195</v>
      </c>
      <c r="D17" s="41"/>
    </row>
    <row r="18" spans="1:4">
      <c r="A18" s="9" t="s">
        <v>72</v>
      </c>
      <c r="B18" s="21">
        <v>4</v>
      </c>
      <c r="C18" s="21">
        <v>183</v>
      </c>
      <c r="D18" s="41"/>
    </row>
    <row r="19" spans="1:4">
      <c r="A19" s="24" t="s">
        <v>85</v>
      </c>
      <c r="B19" s="21">
        <v>3</v>
      </c>
      <c r="C19" s="21">
        <v>175</v>
      </c>
      <c r="D19" s="41" t="s">
        <v>161</v>
      </c>
    </row>
    <row r="20" spans="1:4">
      <c r="A20" s="24" t="s">
        <v>84</v>
      </c>
      <c r="B20" s="21">
        <v>4</v>
      </c>
      <c r="C20" s="21">
        <v>164</v>
      </c>
      <c r="D20" s="41"/>
    </row>
    <row r="21" spans="1:4">
      <c r="A21" s="24" t="s">
        <v>65</v>
      </c>
      <c r="B21" s="21">
        <v>4</v>
      </c>
      <c r="C21" s="21">
        <v>155</v>
      </c>
      <c r="D21" s="41"/>
    </row>
    <row r="22" spans="1:4">
      <c r="A22" s="9" t="s">
        <v>56</v>
      </c>
      <c r="B22" s="21">
        <v>4</v>
      </c>
      <c r="C22" s="21">
        <v>148</v>
      </c>
      <c r="D22" s="41"/>
    </row>
    <row r="23" spans="1:4">
      <c r="A23" s="9" t="s">
        <v>62</v>
      </c>
      <c r="B23" s="21">
        <v>4</v>
      </c>
      <c r="C23" s="21">
        <v>141</v>
      </c>
      <c r="D23" s="41"/>
    </row>
    <row r="24" spans="1:4">
      <c r="A24" s="9" t="s">
        <v>75</v>
      </c>
      <c r="B24" s="21">
        <v>4</v>
      </c>
      <c r="C24" s="21">
        <v>139</v>
      </c>
      <c r="D24" s="41"/>
    </row>
    <row r="25" spans="1:4">
      <c r="A25" s="24" t="s">
        <v>86</v>
      </c>
      <c r="B25" s="21">
        <v>2</v>
      </c>
      <c r="C25" s="21">
        <v>123</v>
      </c>
      <c r="D25" s="41"/>
    </row>
    <row r="26" spans="1:4">
      <c r="A26" s="24" t="s">
        <v>74</v>
      </c>
      <c r="B26" s="21">
        <v>4</v>
      </c>
      <c r="C26" s="21">
        <v>122</v>
      </c>
      <c r="D26" s="41"/>
    </row>
    <row r="27" spans="1:4">
      <c r="A27" s="24" t="s">
        <v>63</v>
      </c>
      <c r="B27" s="21">
        <v>2</v>
      </c>
      <c r="C27" s="21">
        <v>112</v>
      </c>
      <c r="D27" s="41"/>
    </row>
    <row r="28" spans="1:4">
      <c r="A28" s="24" t="s">
        <v>61</v>
      </c>
      <c r="B28" s="21">
        <v>2</v>
      </c>
      <c r="C28" s="21">
        <v>95</v>
      </c>
      <c r="D28" s="41" t="s">
        <v>161</v>
      </c>
    </row>
    <row r="29" spans="1:4">
      <c r="A29" s="24" t="s">
        <v>68</v>
      </c>
      <c r="B29" s="21">
        <v>3</v>
      </c>
      <c r="C29" s="21">
        <v>90</v>
      </c>
      <c r="D29" s="41"/>
    </row>
    <row r="30" spans="1:4">
      <c r="A30" s="24" t="s">
        <v>57</v>
      </c>
      <c r="B30" s="21">
        <v>4</v>
      </c>
      <c r="C30" s="21">
        <v>86</v>
      </c>
      <c r="D30" s="41"/>
    </row>
    <row r="31" spans="1:4">
      <c r="A31" s="24" t="s">
        <v>82</v>
      </c>
      <c r="B31" s="21">
        <v>1</v>
      </c>
      <c r="C31" s="21">
        <v>80</v>
      </c>
      <c r="D31" s="41"/>
    </row>
    <row r="32" spans="1:4">
      <c r="A32" s="24" t="s">
        <v>66</v>
      </c>
      <c r="B32" s="21">
        <v>2</v>
      </c>
      <c r="C32" s="21">
        <v>65</v>
      </c>
      <c r="D32" s="41"/>
    </row>
    <row r="33" spans="1:4">
      <c r="A33" s="24" t="s">
        <v>79</v>
      </c>
      <c r="B33" s="21">
        <v>3</v>
      </c>
      <c r="C33" s="21">
        <v>64</v>
      </c>
      <c r="D33" s="41"/>
    </row>
    <row r="34" spans="1:4">
      <c r="A34" s="24" t="s">
        <v>77</v>
      </c>
      <c r="B34" s="21">
        <v>1</v>
      </c>
      <c r="C34" s="21">
        <v>40</v>
      </c>
      <c r="D34" s="41"/>
    </row>
    <row r="35" spans="1:4">
      <c r="A35" s="24" t="s">
        <v>58</v>
      </c>
      <c r="B35" s="21">
        <v>2</v>
      </c>
      <c r="C35" s="21">
        <v>34</v>
      </c>
      <c r="D35" s="41"/>
    </row>
    <row r="36" spans="1:4">
      <c r="A36" s="24" t="s">
        <v>67</v>
      </c>
      <c r="B36" s="21">
        <v>1</v>
      </c>
      <c r="C36" s="21">
        <v>32</v>
      </c>
      <c r="D36" s="41"/>
    </row>
    <row r="37" spans="1:4">
      <c r="A37" s="24" t="s">
        <v>60</v>
      </c>
      <c r="B37" s="21">
        <v>0</v>
      </c>
      <c r="C37" s="21">
        <v>0</v>
      </c>
      <c r="D37" s="41"/>
    </row>
    <row r="38" spans="1:4">
      <c r="A38" s="65" t="s">
        <v>225</v>
      </c>
      <c r="B38" s="21">
        <v>0</v>
      </c>
      <c r="C38" s="21">
        <v>0</v>
      </c>
      <c r="D38" s="41"/>
    </row>
    <row r="39" spans="1:4">
      <c r="A39" s="24" t="s">
        <v>64</v>
      </c>
      <c r="B39" s="21">
        <v>0</v>
      </c>
      <c r="C39" s="21">
        <v>0</v>
      </c>
      <c r="D39" s="41"/>
    </row>
    <row r="40" spans="1:4">
      <c r="A40" s="24" t="s">
        <v>54</v>
      </c>
      <c r="B40" s="21">
        <v>0</v>
      </c>
      <c r="C40" s="21">
        <v>0</v>
      </c>
      <c r="D40" s="41"/>
    </row>
    <row r="41" spans="1:4">
      <c r="A41" s="24" t="s">
        <v>73</v>
      </c>
      <c r="B41" s="21">
        <v>0</v>
      </c>
      <c r="C41" s="21">
        <v>0</v>
      </c>
      <c r="D41" s="41"/>
    </row>
    <row r="42" spans="1:4">
      <c r="A42" s="65" t="s">
        <v>226</v>
      </c>
      <c r="B42" s="21">
        <v>0</v>
      </c>
      <c r="C42" s="21">
        <v>0</v>
      </c>
      <c r="D42" s="41"/>
    </row>
    <row r="43" spans="1:4">
      <c r="A43" s="24" t="s">
        <v>90</v>
      </c>
      <c r="B43" s="21">
        <v>0</v>
      </c>
      <c r="C43" s="21">
        <v>0</v>
      </c>
      <c r="D43" s="41"/>
    </row>
    <row r="44" spans="1:4">
      <c r="D44" s="70" t="s">
        <v>268</v>
      </c>
    </row>
  </sheetData>
  <sortState xmlns:xlrd2="http://schemas.microsoft.com/office/spreadsheetml/2017/richdata2" ref="A2:D43">
    <sortCondition descending="1" ref="C2:C43"/>
    <sortCondition descending="1" ref="B2:B43"/>
    <sortCondition ref="D2:D43"/>
  </sortState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59"/>
  <sheetViews>
    <sheetView workbookViewId="0">
      <selection sqref="A1:D46"/>
    </sheetView>
  </sheetViews>
  <sheetFormatPr defaultColWidth="8.8984375" defaultRowHeight="15.6"/>
  <cols>
    <col min="1" max="1" width="29.8984375" bestFit="1" customWidth="1"/>
    <col min="2" max="2" width="16.09765625" style="42" bestFit="1" customWidth="1"/>
    <col min="3" max="3" width="11.5" bestFit="1" customWidth="1"/>
    <col min="4" max="4" width="8.8984375" style="42"/>
  </cols>
  <sheetData>
    <row r="1" spans="1:4">
      <c r="A1" s="12" t="s">
        <v>45</v>
      </c>
      <c r="B1" s="45" t="s">
        <v>293</v>
      </c>
      <c r="C1" s="72" t="s">
        <v>47</v>
      </c>
      <c r="D1" s="85" t="s">
        <v>46</v>
      </c>
    </row>
    <row r="2" spans="1:4">
      <c r="A2" s="9" t="s">
        <v>76</v>
      </c>
      <c r="B2" s="68">
        <v>20</v>
      </c>
      <c r="C2" s="83">
        <v>30</v>
      </c>
      <c r="D2" s="41">
        <v>6</v>
      </c>
    </row>
    <row r="3" spans="1:4">
      <c r="A3" s="24" t="s">
        <v>65</v>
      </c>
      <c r="B3" s="68">
        <v>18</v>
      </c>
      <c r="C3" s="83">
        <v>16</v>
      </c>
      <c r="D3" s="41">
        <v>1</v>
      </c>
    </row>
    <row r="4" spans="1:4">
      <c r="A4" s="24" t="s">
        <v>62</v>
      </c>
      <c r="B4" s="68">
        <v>18</v>
      </c>
      <c r="C4" s="22"/>
      <c r="D4" s="41"/>
    </row>
    <row r="5" spans="1:4">
      <c r="A5" s="24" t="s">
        <v>86</v>
      </c>
      <c r="B5" s="68">
        <v>17</v>
      </c>
      <c r="C5" s="83">
        <v>15</v>
      </c>
      <c r="D5" s="41">
        <v>3</v>
      </c>
    </row>
    <row r="6" spans="1:4">
      <c r="A6" s="24" t="s">
        <v>56</v>
      </c>
      <c r="B6" s="68">
        <v>17</v>
      </c>
      <c r="C6" s="83"/>
      <c r="D6" s="41"/>
    </row>
    <row r="7" spans="1:4">
      <c r="A7" s="24" t="s">
        <v>87</v>
      </c>
      <c r="B7" s="68">
        <v>17</v>
      </c>
      <c r="C7" s="83"/>
      <c r="D7" s="41"/>
    </row>
    <row r="8" spans="1:4">
      <c r="A8" s="24" t="s">
        <v>88</v>
      </c>
      <c r="B8" s="68">
        <v>16</v>
      </c>
      <c r="C8" s="83">
        <v>22</v>
      </c>
      <c r="D8" s="41">
        <v>4</v>
      </c>
    </row>
    <row r="9" spans="1:4">
      <c r="A9" s="24" t="s">
        <v>66</v>
      </c>
      <c r="B9" s="68">
        <v>16</v>
      </c>
      <c r="C9" s="83">
        <v>5</v>
      </c>
      <c r="D9" s="41">
        <v>1</v>
      </c>
    </row>
    <row r="10" spans="1:4">
      <c r="A10" s="24" t="s">
        <v>69</v>
      </c>
      <c r="B10" s="68">
        <v>16</v>
      </c>
      <c r="C10" s="83"/>
      <c r="D10" s="41"/>
    </row>
    <row r="11" spans="1:4">
      <c r="A11" s="24" t="s">
        <v>74</v>
      </c>
      <c r="B11" s="68">
        <v>16</v>
      </c>
      <c r="C11" s="83"/>
      <c r="D11" s="41"/>
    </row>
    <row r="12" spans="1:4">
      <c r="A12" s="24" t="s">
        <v>81</v>
      </c>
      <c r="B12" s="68">
        <v>15</v>
      </c>
      <c r="C12" s="83">
        <v>10</v>
      </c>
      <c r="D12" s="41">
        <v>2</v>
      </c>
    </row>
    <row r="13" spans="1:4">
      <c r="A13" s="73" t="s">
        <v>55</v>
      </c>
      <c r="B13" s="68">
        <v>15</v>
      </c>
      <c r="C13" s="83">
        <v>5</v>
      </c>
      <c r="D13" s="41">
        <v>1</v>
      </c>
    </row>
    <row r="14" spans="1:4">
      <c r="A14" s="24" t="s">
        <v>176</v>
      </c>
      <c r="B14" s="68">
        <v>14</v>
      </c>
      <c r="C14" s="83">
        <v>80</v>
      </c>
      <c r="D14" s="41">
        <v>2</v>
      </c>
    </row>
    <row r="15" spans="1:4">
      <c r="A15" s="24" t="s">
        <v>70</v>
      </c>
      <c r="B15" s="68">
        <v>14</v>
      </c>
      <c r="C15" s="83">
        <v>18</v>
      </c>
      <c r="D15" s="41"/>
    </row>
    <row r="16" spans="1:4">
      <c r="A16" s="24" t="s">
        <v>67</v>
      </c>
      <c r="B16" s="68">
        <v>14</v>
      </c>
      <c r="C16" s="83"/>
      <c r="D16" s="41"/>
    </row>
    <row r="17" spans="1:4">
      <c r="A17" s="24" t="s">
        <v>61</v>
      </c>
      <c r="B17" s="68">
        <v>13</v>
      </c>
      <c r="C17" s="83">
        <v>16</v>
      </c>
      <c r="D17" s="41">
        <v>1</v>
      </c>
    </row>
    <row r="18" spans="1:4">
      <c r="A18" s="24" t="s">
        <v>83</v>
      </c>
      <c r="B18" s="68">
        <v>13</v>
      </c>
      <c r="C18" s="83">
        <v>5</v>
      </c>
      <c r="D18" s="41">
        <v>1</v>
      </c>
    </row>
    <row r="19" spans="1:4">
      <c r="A19" s="9" t="s">
        <v>85</v>
      </c>
      <c r="B19" s="68">
        <v>13</v>
      </c>
      <c r="C19" s="83">
        <v>5</v>
      </c>
      <c r="D19" s="41">
        <v>1</v>
      </c>
    </row>
    <row r="20" spans="1:4">
      <c r="A20" s="24" t="s">
        <v>54</v>
      </c>
      <c r="B20" s="68">
        <v>13</v>
      </c>
      <c r="C20" s="83">
        <v>2</v>
      </c>
      <c r="D20" s="41"/>
    </row>
    <row r="21" spans="1:4">
      <c r="A21" s="24" t="s">
        <v>58</v>
      </c>
      <c r="B21" s="68">
        <v>13</v>
      </c>
      <c r="C21" s="83"/>
      <c r="D21" s="41"/>
    </row>
    <row r="22" spans="1:4">
      <c r="A22" s="24" t="s">
        <v>59</v>
      </c>
      <c r="B22" s="68">
        <v>13</v>
      </c>
      <c r="C22" s="83"/>
      <c r="D22" s="41"/>
    </row>
    <row r="23" spans="1:4">
      <c r="A23" s="24" t="s">
        <v>92</v>
      </c>
      <c r="B23" s="68">
        <v>12</v>
      </c>
      <c r="C23" s="83">
        <v>15</v>
      </c>
      <c r="D23" s="41">
        <v>3</v>
      </c>
    </row>
    <row r="24" spans="1:4">
      <c r="A24" s="9" t="s">
        <v>80</v>
      </c>
      <c r="B24" s="68">
        <v>12</v>
      </c>
      <c r="C24" s="83"/>
      <c r="D24" s="41"/>
    </row>
    <row r="25" spans="1:4">
      <c r="A25" s="24" t="s">
        <v>84</v>
      </c>
      <c r="B25" s="68">
        <v>12</v>
      </c>
      <c r="C25" s="83"/>
      <c r="D25" s="41"/>
    </row>
    <row r="26" spans="1:4">
      <c r="A26" s="24" t="s">
        <v>89</v>
      </c>
      <c r="B26" s="68">
        <v>12</v>
      </c>
      <c r="C26" s="83"/>
      <c r="D26" s="41"/>
    </row>
    <row r="27" spans="1:4">
      <c r="A27" s="24" t="s">
        <v>71</v>
      </c>
      <c r="B27" s="68">
        <v>11</v>
      </c>
      <c r="C27" s="83"/>
      <c r="D27" s="41"/>
    </row>
    <row r="28" spans="1:4">
      <c r="A28" s="24" t="s">
        <v>72</v>
      </c>
      <c r="B28" s="68">
        <v>11</v>
      </c>
      <c r="C28" s="83"/>
      <c r="D28" s="41"/>
    </row>
    <row r="29" spans="1:4">
      <c r="A29" s="24" t="s">
        <v>91</v>
      </c>
      <c r="B29" s="68">
        <v>11</v>
      </c>
      <c r="C29" s="84"/>
      <c r="D29" s="41"/>
    </row>
    <row r="30" spans="1:4">
      <c r="A30" s="24" t="s">
        <v>79</v>
      </c>
      <c r="B30" s="68">
        <v>10</v>
      </c>
      <c r="C30" s="83">
        <v>10</v>
      </c>
      <c r="D30" s="41">
        <v>2</v>
      </c>
    </row>
    <row r="31" spans="1:4">
      <c r="A31" s="24" t="s">
        <v>57</v>
      </c>
      <c r="B31" s="68">
        <v>10</v>
      </c>
      <c r="C31" s="83"/>
      <c r="D31" s="41"/>
    </row>
    <row r="32" spans="1:4">
      <c r="A32" s="24" t="s">
        <v>73</v>
      </c>
      <c r="B32" s="68">
        <v>10</v>
      </c>
      <c r="C32" s="83"/>
      <c r="D32" s="41"/>
    </row>
    <row r="33" spans="1:4">
      <c r="A33" s="24" t="s">
        <v>78</v>
      </c>
      <c r="B33" s="68">
        <v>8</v>
      </c>
      <c r="C33" s="83">
        <v>37</v>
      </c>
      <c r="D33" s="41">
        <v>1</v>
      </c>
    </row>
    <row r="34" spans="1:4">
      <c r="A34" s="24" t="s">
        <v>60</v>
      </c>
      <c r="B34" s="68">
        <v>8</v>
      </c>
      <c r="C34" s="83"/>
      <c r="D34" s="41"/>
    </row>
    <row r="35" spans="1:4">
      <c r="A35" s="24" t="s">
        <v>77</v>
      </c>
      <c r="B35" s="68">
        <v>8</v>
      </c>
      <c r="C35" s="83"/>
      <c r="D35" s="41"/>
    </row>
    <row r="36" spans="1:4">
      <c r="A36" s="24" t="s">
        <v>68</v>
      </c>
      <c r="B36" s="68">
        <v>7</v>
      </c>
      <c r="C36" s="83"/>
      <c r="D36" s="41"/>
    </row>
    <row r="37" spans="1:4">
      <c r="A37" s="24" t="s">
        <v>63</v>
      </c>
      <c r="B37" s="68">
        <v>6</v>
      </c>
      <c r="C37" s="83"/>
      <c r="D37" s="41"/>
    </row>
    <row r="38" spans="1:4">
      <c r="A38" s="24" t="s">
        <v>64</v>
      </c>
      <c r="B38" s="68">
        <v>5</v>
      </c>
      <c r="C38" s="83"/>
      <c r="D38" s="41"/>
    </row>
    <row r="39" spans="1:4">
      <c r="A39" s="24" t="s">
        <v>75</v>
      </c>
      <c r="B39" s="68">
        <v>4</v>
      </c>
      <c r="C39" s="83"/>
      <c r="D39" s="41"/>
    </row>
    <row r="40" spans="1:4">
      <c r="A40" s="24" t="s">
        <v>82</v>
      </c>
      <c r="B40" s="68">
        <v>4</v>
      </c>
      <c r="C40" s="83"/>
      <c r="D40" s="41"/>
    </row>
    <row r="41" spans="1:4">
      <c r="A41" s="24" t="s">
        <v>90</v>
      </c>
      <c r="B41" s="68">
        <v>3</v>
      </c>
      <c r="C41" s="83"/>
      <c r="D41" s="41"/>
    </row>
    <row r="42" spans="1:4">
      <c r="A42" s="65" t="s">
        <v>270</v>
      </c>
      <c r="B42" s="68">
        <v>2</v>
      </c>
      <c r="C42" s="83"/>
      <c r="D42" s="41"/>
    </row>
    <row r="43" spans="1:4">
      <c r="A43" s="65" t="s">
        <v>225</v>
      </c>
      <c r="B43" s="68">
        <v>2</v>
      </c>
      <c r="C43" s="83"/>
      <c r="D43" s="41"/>
    </row>
    <row r="44" spans="1:4">
      <c r="A44" s="65" t="s">
        <v>280</v>
      </c>
      <c r="B44" s="68">
        <v>2</v>
      </c>
      <c r="C44" s="83"/>
      <c r="D44" s="41"/>
    </row>
    <row r="45" spans="1:4">
      <c r="A45" s="65" t="s">
        <v>226</v>
      </c>
      <c r="B45" s="68">
        <v>0</v>
      </c>
      <c r="C45" s="83"/>
      <c r="D45" s="41"/>
    </row>
    <row r="46" spans="1:4">
      <c r="A46" s="65" t="s">
        <v>271</v>
      </c>
      <c r="B46" s="68">
        <v>0</v>
      </c>
      <c r="C46" s="83"/>
      <c r="D46" s="41"/>
    </row>
    <row r="47" spans="1:4">
      <c r="C47" s="70">
        <v>291</v>
      </c>
      <c r="D47" s="70">
        <v>29</v>
      </c>
    </row>
    <row r="49" spans="1:2">
      <c r="A49" s="86" t="s">
        <v>299</v>
      </c>
      <c r="B49" s="42">
        <v>0</v>
      </c>
    </row>
    <row r="50" spans="1:2">
      <c r="A50" s="86" t="s">
        <v>300</v>
      </c>
      <c r="B50" s="42">
        <v>0</v>
      </c>
    </row>
    <row r="51" spans="1:2">
      <c r="A51" s="86" t="s">
        <v>301</v>
      </c>
      <c r="B51" s="42">
        <v>22</v>
      </c>
    </row>
    <row r="52" spans="1:2">
      <c r="A52" s="86" t="s">
        <v>302</v>
      </c>
      <c r="B52" s="42">
        <v>291</v>
      </c>
    </row>
    <row r="53" spans="1:2">
      <c r="A53" s="86" t="s">
        <v>303</v>
      </c>
      <c r="B53" s="42">
        <v>573</v>
      </c>
    </row>
    <row r="54" spans="1:2">
      <c r="A54" s="86" t="s">
        <v>304</v>
      </c>
      <c r="B54" s="87" t="s">
        <v>309</v>
      </c>
    </row>
    <row r="55" spans="1:2">
      <c r="A55" s="86" t="s">
        <v>305</v>
      </c>
      <c r="B55" s="42">
        <v>29</v>
      </c>
    </row>
    <row r="56" spans="1:2">
      <c r="A56" s="86" t="s">
        <v>306</v>
      </c>
      <c r="B56" s="42">
        <v>60</v>
      </c>
    </row>
    <row r="57" spans="1:2">
      <c r="A57" s="86" t="s">
        <v>307</v>
      </c>
      <c r="B57" s="42">
        <v>1</v>
      </c>
    </row>
    <row r="58" spans="1:2">
      <c r="A58" s="86" t="s">
        <v>308</v>
      </c>
      <c r="B58" s="42">
        <v>9</v>
      </c>
    </row>
    <row r="59" spans="1:2">
      <c r="A59" s="86" t="s">
        <v>310</v>
      </c>
      <c r="B59" s="42">
        <v>10</v>
      </c>
    </row>
  </sheetData>
  <sortState xmlns:xlrd2="http://schemas.microsoft.com/office/spreadsheetml/2017/richdata2" ref="A2:D46">
    <sortCondition descending="1" ref="B2:B46"/>
    <sortCondition descending="1" ref="C2:C46"/>
    <sortCondition descending="1" ref="D2:D46"/>
    <sortCondition ref="A2:A46"/>
  </sortState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55"/>
  <sheetViews>
    <sheetView zoomScale="75" zoomScaleNormal="75" zoomScalePageLayoutView="75" workbookViewId="0">
      <selection activeCell="A51" sqref="A51:XFD51"/>
    </sheetView>
  </sheetViews>
  <sheetFormatPr defaultColWidth="11" defaultRowHeight="15.6"/>
  <cols>
    <col min="1" max="1" width="23.8984375" customWidth="1"/>
    <col min="2" max="2" width="20.3984375" bestFit="1" customWidth="1"/>
    <col min="3" max="3" width="8" style="42" bestFit="1" customWidth="1"/>
    <col min="4" max="5" width="6" style="42" bestFit="1" customWidth="1"/>
    <col min="6" max="6" width="6.09765625" style="42" bestFit="1" customWidth="1"/>
    <col min="7" max="7" width="13.5" style="42" bestFit="1" customWidth="1"/>
    <col min="8" max="8" width="5.59765625" style="42" bestFit="1" customWidth="1"/>
    <col min="9" max="9" width="15.5" style="42" bestFit="1" customWidth="1"/>
    <col min="10" max="10" width="10.09765625" style="42" bestFit="1" customWidth="1"/>
    <col min="11" max="11" width="5.59765625" style="42" bestFit="1" customWidth="1"/>
    <col min="12" max="12" width="14.3984375" style="42" customWidth="1"/>
    <col min="13" max="13" width="14.59765625" style="42" customWidth="1"/>
    <col min="14" max="14" width="18.59765625" style="42" customWidth="1"/>
    <col min="15" max="15" width="12.59765625" style="42" bestFit="1" customWidth="1"/>
    <col min="16" max="16" width="30" style="42" bestFit="1" customWidth="1"/>
    <col min="17" max="17" width="10.8984375" style="42" bestFit="1" customWidth="1"/>
  </cols>
  <sheetData>
    <row r="1" spans="1:17">
      <c r="A1" s="12" t="s">
        <v>45</v>
      </c>
      <c r="B1" s="12" t="s">
        <v>53</v>
      </c>
      <c r="C1" s="12" t="s">
        <v>41</v>
      </c>
      <c r="D1" s="12" t="s">
        <v>109</v>
      </c>
      <c r="E1" s="12" t="s">
        <v>110</v>
      </c>
      <c r="F1" s="12" t="s">
        <v>111</v>
      </c>
      <c r="G1" s="12" t="s">
        <v>47</v>
      </c>
      <c r="H1" s="12" t="s">
        <v>46</v>
      </c>
      <c r="I1" s="12" t="s">
        <v>48</v>
      </c>
      <c r="J1" s="12" t="s">
        <v>50</v>
      </c>
      <c r="K1" s="12" t="s">
        <v>49</v>
      </c>
      <c r="L1" s="46" t="s">
        <v>51</v>
      </c>
      <c r="M1" s="47" t="s">
        <v>52</v>
      </c>
      <c r="N1" s="45" t="s">
        <v>112</v>
      </c>
      <c r="O1" s="44" t="s">
        <v>113</v>
      </c>
      <c r="P1" s="45" t="s">
        <v>129</v>
      </c>
      <c r="Q1" s="44" t="s">
        <v>130</v>
      </c>
    </row>
    <row r="2" spans="1:17">
      <c r="A2" s="9" t="s">
        <v>56</v>
      </c>
      <c r="B2" s="23" t="s">
        <v>93</v>
      </c>
      <c r="C2" s="41">
        <v>24</v>
      </c>
      <c r="D2" s="41">
        <v>9</v>
      </c>
      <c r="E2" s="41">
        <v>2</v>
      </c>
      <c r="F2" s="41">
        <v>13</v>
      </c>
      <c r="G2" s="41"/>
      <c r="H2" s="41"/>
      <c r="I2" s="41"/>
      <c r="J2" s="41"/>
      <c r="K2" s="41"/>
      <c r="L2" s="41"/>
      <c r="M2" s="41"/>
      <c r="N2" s="41">
        <v>16</v>
      </c>
      <c r="O2" s="41">
        <v>5</v>
      </c>
      <c r="P2" s="41"/>
      <c r="Q2" s="41"/>
    </row>
    <row r="3" spans="1:17">
      <c r="A3" s="65" t="s">
        <v>326</v>
      </c>
      <c r="B3" s="65" t="s">
        <v>98</v>
      </c>
      <c r="C3" s="41">
        <v>1</v>
      </c>
      <c r="D3" s="41">
        <v>1</v>
      </c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</row>
    <row r="4" spans="1:17">
      <c r="A4" s="24" t="s">
        <v>59</v>
      </c>
      <c r="B4" s="25" t="s">
        <v>94</v>
      </c>
      <c r="C4" s="41">
        <v>19</v>
      </c>
      <c r="D4" s="41">
        <v>7</v>
      </c>
      <c r="E4" s="41">
        <v>1</v>
      </c>
      <c r="F4" s="41">
        <v>11</v>
      </c>
      <c r="G4" s="41">
        <v>10</v>
      </c>
      <c r="H4" s="41">
        <v>2</v>
      </c>
      <c r="I4" s="41"/>
      <c r="J4" s="41"/>
      <c r="K4" s="41"/>
      <c r="L4" s="41">
        <v>3</v>
      </c>
      <c r="M4" s="41"/>
      <c r="N4" s="41">
        <v>10</v>
      </c>
      <c r="O4" s="41">
        <v>5</v>
      </c>
      <c r="P4" s="41"/>
      <c r="Q4" s="41"/>
    </row>
    <row r="5" spans="1:17">
      <c r="A5" s="65" t="s">
        <v>412</v>
      </c>
      <c r="B5" s="65" t="s">
        <v>94</v>
      </c>
      <c r="C5" s="41">
        <v>1</v>
      </c>
      <c r="D5" s="41"/>
      <c r="E5" s="41"/>
      <c r="F5" s="41">
        <v>1</v>
      </c>
      <c r="G5" s="41"/>
      <c r="H5" s="41"/>
      <c r="I5" s="41"/>
      <c r="J5" s="41"/>
      <c r="K5" s="41"/>
      <c r="L5" s="41"/>
      <c r="M5" s="41"/>
      <c r="N5" s="41">
        <v>1</v>
      </c>
      <c r="O5" s="41"/>
      <c r="P5" s="41"/>
      <c r="Q5" s="41"/>
    </row>
    <row r="6" spans="1:17">
      <c r="A6" s="24" t="s">
        <v>313</v>
      </c>
      <c r="B6" s="88" t="s">
        <v>314</v>
      </c>
      <c r="C6" s="41">
        <v>26</v>
      </c>
      <c r="D6" s="41">
        <v>9</v>
      </c>
      <c r="E6" s="41">
        <v>2</v>
      </c>
      <c r="F6" s="41">
        <v>15</v>
      </c>
      <c r="G6" s="41">
        <v>5</v>
      </c>
      <c r="H6" s="41">
        <v>1</v>
      </c>
      <c r="I6" s="41"/>
      <c r="J6" s="41"/>
      <c r="K6" s="41"/>
      <c r="L6" s="41">
        <v>1</v>
      </c>
      <c r="M6" s="41"/>
      <c r="N6" s="41">
        <v>18</v>
      </c>
      <c r="O6" s="41">
        <v>4</v>
      </c>
      <c r="P6" s="41"/>
      <c r="Q6" s="41"/>
    </row>
    <row r="7" spans="1:17">
      <c r="A7" s="24" t="s">
        <v>315</v>
      </c>
      <c r="B7" s="25" t="s">
        <v>96</v>
      </c>
      <c r="C7" s="41">
        <v>19</v>
      </c>
      <c r="D7" s="41">
        <v>8</v>
      </c>
      <c r="E7" s="41"/>
      <c r="F7" s="41">
        <v>11</v>
      </c>
      <c r="G7" s="41"/>
      <c r="H7" s="41"/>
      <c r="I7" s="41"/>
      <c r="J7" s="41"/>
      <c r="K7" s="41"/>
      <c r="L7" s="41">
        <v>1</v>
      </c>
      <c r="M7" s="41"/>
      <c r="N7" s="41">
        <v>15</v>
      </c>
      <c r="O7" s="41">
        <v>2</v>
      </c>
      <c r="P7" s="41" t="s">
        <v>399</v>
      </c>
      <c r="Q7" s="41"/>
    </row>
    <row r="8" spans="1:17">
      <c r="A8" s="65" t="s">
        <v>411</v>
      </c>
      <c r="B8" s="65" t="s">
        <v>107</v>
      </c>
      <c r="C8" s="41">
        <v>3</v>
      </c>
      <c r="D8" s="41"/>
      <c r="E8" s="41"/>
      <c r="F8" s="41">
        <v>3</v>
      </c>
      <c r="G8" s="41"/>
      <c r="H8" s="41"/>
      <c r="I8" s="41"/>
      <c r="J8" s="41"/>
      <c r="K8" s="41"/>
      <c r="L8" s="41"/>
      <c r="M8" s="41"/>
      <c r="N8" s="41">
        <v>3</v>
      </c>
      <c r="O8" s="41"/>
      <c r="P8" s="41"/>
      <c r="Q8" s="41"/>
    </row>
    <row r="9" spans="1:17">
      <c r="A9" s="24" t="s">
        <v>60</v>
      </c>
      <c r="B9" s="25" t="s">
        <v>96</v>
      </c>
      <c r="C9" s="41">
        <v>22</v>
      </c>
      <c r="D9" s="41">
        <v>6</v>
      </c>
      <c r="E9" s="41">
        <v>1</v>
      </c>
      <c r="F9" s="41">
        <v>15</v>
      </c>
      <c r="G9" s="41">
        <v>5</v>
      </c>
      <c r="H9" s="41">
        <v>1</v>
      </c>
      <c r="I9" s="41"/>
      <c r="J9" s="41"/>
      <c r="K9" s="41"/>
      <c r="L9" s="41"/>
      <c r="M9" s="41"/>
      <c r="N9" s="41">
        <v>15</v>
      </c>
      <c r="O9" s="41">
        <v>5</v>
      </c>
      <c r="P9" s="41" t="s">
        <v>384</v>
      </c>
      <c r="Q9" s="41"/>
    </row>
    <row r="10" spans="1:17">
      <c r="A10" s="24" t="s">
        <v>61</v>
      </c>
      <c r="B10" s="25" t="s">
        <v>97</v>
      </c>
      <c r="C10" s="41">
        <v>1</v>
      </c>
      <c r="D10" s="41"/>
      <c r="E10" s="41"/>
      <c r="F10" s="41">
        <v>1</v>
      </c>
      <c r="G10" s="41">
        <v>5</v>
      </c>
      <c r="H10" s="41"/>
      <c r="I10" s="41">
        <v>1</v>
      </c>
      <c r="J10" s="41">
        <v>1</v>
      </c>
      <c r="K10" s="41"/>
      <c r="L10" s="41"/>
      <c r="M10" s="41"/>
      <c r="N10" s="41">
        <v>1</v>
      </c>
      <c r="O10" s="41"/>
      <c r="P10" s="41"/>
      <c r="Q10" s="41"/>
    </row>
    <row r="11" spans="1:17">
      <c r="A11" s="24" t="s">
        <v>62</v>
      </c>
      <c r="B11" s="25" t="s">
        <v>94</v>
      </c>
      <c r="C11" s="41">
        <v>23</v>
      </c>
      <c r="D11" s="41">
        <v>6</v>
      </c>
      <c r="E11" s="41">
        <v>1</v>
      </c>
      <c r="F11" s="41">
        <v>16</v>
      </c>
      <c r="G11" s="41"/>
      <c r="H11" s="41"/>
      <c r="I11" s="41"/>
      <c r="J11" s="41"/>
      <c r="K11" s="41"/>
      <c r="L11" s="41"/>
      <c r="M11" s="41"/>
      <c r="N11" s="41">
        <v>14</v>
      </c>
      <c r="O11" s="41">
        <v>5</v>
      </c>
      <c r="P11" s="41"/>
      <c r="Q11" s="41"/>
    </row>
    <row r="12" spans="1:17">
      <c r="A12" s="24" t="s">
        <v>63</v>
      </c>
      <c r="B12" s="25" t="s">
        <v>94</v>
      </c>
      <c r="C12" s="41">
        <v>10</v>
      </c>
      <c r="D12" s="41">
        <v>3</v>
      </c>
      <c r="E12" s="41"/>
      <c r="F12" s="41">
        <v>7</v>
      </c>
      <c r="G12" s="41"/>
      <c r="H12" s="41"/>
      <c r="I12" s="41"/>
      <c r="J12" s="41"/>
      <c r="K12" s="41"/>
      <c r="L12" s="41">
        <v>1</v>
      </c>
      <c r="M12" s="41"/>
      <c r="N12" s="41">
        <v>4</v>
      </c>
      <c r="O12" s="41">
        <v>3</v>
      </c>
      <c r="P12" s="41"/>
      <c r="Q12" s="41"/>
    </row>
    <row r="13" spans="1:17">
      <c r="A13" s="65" t="s">
        <v>389</v>
      </c>
      <c r="B13" s="65" t="s">
        <v>96</v>
      </c>
      <c r="C13" s="41">
        <v>1</v>
      </c>
      <c r="D13" s="41"/>
      <c r="E13" s="41"/>
      <c r="F13" s="41">
        <v>1</v>
      </c>
      <c r="G13" s="41"/>
      <c r="H13" s="41"/>
      <c r="I13" s="41"/>
      <c r="J13" s="41"/>
      <c r="K13" s="41"/>
      <c r="L13" s="41"/>
      <c r="M13" s="41"/>
      <c r="N13" s="41">
        <v>1</v>
      </c>
      <c r="O13" s="41"/>
      <c r="P13" s="41"/>
      <c r="Q13" s="41"/>
    </row>
    <row r="14" spans="1:17">
      <c r="A14" s="24" t="s">
        <v>64</v>
      </c>
      <c r="B14" s="25" t="s">
        <v>96</v>
      </c>
      <c r="C14" s="41">
        <v>2</v>
      </c>
      <c r="D14" s="41"/>
      <c r="E14" s="41"/>
      <c r="F14" s="41">
        <v>2</v>
      </c>
      <c r="G14" s="41"/>
      <c r="H14" s="41"/>
      <c r="I14" s="41"/>
      <c r="J14" s="41"/>
      <c r="K14" s="41"/>
      <c r="L14" s="41"/>
      <c r="M14" s="41"/>
      <c r="N14" s="41">
        <v>2</v>
      </c>
      <c r="O14" s="41"/>
      <c r="P14" s="41"/>
      <c r="Q14" s="41"/>
    </row>
    <row r="15" spans="1:17">
      <c r="A15" s="65" t="s">
        <v>388</v>
      </c>
      <c r="B15" s="65" t="s">
        <v>105</v>
      </c>
      <c r="C15" s="41">
        <v>1</v>
      </c>
      <c r="D15" s="41"/>
      <c r="E15" s="41"/>
      <c r="F15" s="41">
        <v>1</v>
      </c>
      <c r="G15" s="41"/>
      <c r="H15" s="41"/>
      <c r="I15" s="41"/>
      <c r="J15" s="41"/>
      <c r="K15" s="41"/>
      <c r="L15" s="41"/>
      <c r="M15" s="41"/>
      <c r="N15" s="41">
        <v>1</v>
      </c>
      <c r="O15" s="41"/>
      <c r="P15" s="41"/>
      <c r="Q15" s="41"/>
    </row>
    <row r="16" spans="1:17">
      <c r="A16" s="24" t="s">
        <v>65</v>
      </c>
      <c r="B16" s="25" t="s">
        <v>98</v>
      </c>
      <c r="C16" s="41">
        <v>21</v>
      </c>
      <c r="D16" s="41">
        <v>5</v>
      </c>
      <c r="E16" s="41"/>
      <c r="F16" s="41">
        <v>16</v>
      </c>
      <c r="G16" s="41">
        <v>4</v>
      </c>
      <c r="H16" s="41"/>
      <c r="I16" s="41">
        <v>2</v>
      </c>
      <c r="J16" s="41"/>
      <c r="K16" s="41"/>
      <c r="L16" s="41"/>
      <c r="M16" s="41"/>
      <c r="N16" s="41">
        <v>13</v>
      </c>
      <c r="O16" s="41">
        <v>5</v>
      </c>
      <c r="P16" s="41"/>
      <c r="Q16" s="41"/>
    </row>
    <row r="17" spans="1:17">
      <c r="A17" s="24" t="s">
        <v>316</v>
      </c>
      <c r="B17" s="25" t="s">
        <v>101</v>
      </c>
      <c r="C17" s="41">
        <v>27</v>
      </c>
      <c r="D17" s="41">
        <v>8</v>
      </c>
      <c r="E17" s="41">
        <v>2</v>
      </c>
      <c r="F17" s="41">
        <v>17</v>
      </c>
      <c r="G17" s="41"/>
      <c r="H17" s="41"/>
      <c r="I17" s="41"/>
      <c r="J17" s="41"/>
      <c r="K17" s="41"/>
      <c r="L17" s="41"/>
      <c r="M17" s="41"/>
      <c r="N17" s="41">
        <v>20</v>
      </c>
      <c r="O17" s="41">
        <v>5</v>
      </c>
      <c r="P17" s="41"/>
      <c r="Q17" s="41"/>
    </row>
    <row r="18" spans="1:17">
      <c r="A18" s="24" t="s">
        <v>66</v>
      </c>
      <c r="B18" s="25" t="s">
        <v>94</v>
      </c>
      <c r="C18" s="41">
        <v>19</v>
      </c>
      <c r="D18" s="41">
        <v>4</v>
      </c>
      <c r="E18" s="41">
        <v>1</v>
      </c>
      <c r="F18" s="41">
        <v>14</v>
      </c>
      <c r="G18" s="41">
        <v>10</v>
      </c>
      <c r="H18" s="41">
        <v>2</v>
      </c>
      <c r="I18" s="41"/>
      <c r="J18" s="41"/>
      <c r="K18" s="41"/>
      <c r="L18" s="41"/>
      <c r="M18" s="41"/>
      <c r="N18" s="41">
        <v>14</v>
      </c>
      <c r="O18" s="41">
        <v>3</v>
      </c>
      <c r="P18" s="41"/>
      <c r="Q18" s="41"/>
    </row>
    <row r="19" spans="1:17">
      <c r="A19" s="24" t="s">
        <v>367</v>
      </c>
      <c r="B19" s="25" t="s">
        <v>380</v>
      </c>
      <c r="C19" s="41">
        <v>19</v>
      </c>
      <c r="D19" s="41">
        <v>3</v>
      </c>
      <c r="E19" s="41">
        <v>1</v>
      </c>
      <c r="F19" s="41">
        <v>15</v>
      </c>
      <c r="G19" s="41">
        <v>5</v>
      </c>
      <c r="H19" s="41">
        <v>1</v>
      </c>
      <c r="I19" s="41"/>
      <c r="J19" s="41"/>
      <c r="K19" s="41"/>
      <c r="L19" s="41"/>
      <c r="M19" s="41"/>
      <c r="N19" s="41">
        <v>15</v>
      </c>
      <c r="O19" s="41">
        <v>5</v>
      </c>
      <c r="P19" s="41"/>
      <c r="Q19" s="41" t="s">
        <v>409</v>
      </c>
    </row>
    <row r="20" spans="1:17">
      <c r="A20" s="24" t="s">
        <v>67</v>
      </c>
      <c r="B20" s="25" t="s">
        <v>93</v>
      </c>
      <c r="C20" s="41">
        <v>17</v>
      </c>
      <c r="D20" s="41">
        <v>5</v>
      </c>
      <c r="E20" s="41"/>
      <c r="F20" s="41">
        <v>12</v>
      </c>
      <c r="G20" s="41"/>
      <c r="H20" s="41"/>
      <c r="I20" s="41"/>
      <c r="J20" s="41"/>
      <c r="K20" s="41"/>
      <c r="L20" s="41"/>
      <c r="M20" s="41"/>
      <c r="N20" s="41">
        <v>8</v>
      </c>
      <c r="O20" s="41">
        <v>5</v>
      </c>
      <c r="P20" s="41"/>
      <c r="Q20" s="41"/>
    </row>
    <row r="21" spans="1:17">
      <c r="A21" s="24" t="s">
        <v>68</v>
      </c>
      <c r="B21" s="25" t="s">
        <v>93</v>
      </c>
      <c r="C21" s="41">
        <v>5</v>
      </c>
      <c r="D21" s="41">
        <v>3</v>
      </c>
      <c r="E21" s="41"/>
      <c r="F21" s="41">
        <v>2</v>
      </c>
      <c r="G21" s="41"/>
      <c r="H21" s="41"/>
      <c r="I21" s="41"/>
      <c r="J21" s="41"/>
      <c r="K21" s="41"/>
      <c r="L21" s="41"/>
      <c r="M21" s="41"/>
      <c r="N21" s="41">
        <v>1</v>
      </c>
      <c r="O21" s="41">
        <v>1</v>
      </c>
      <c r="P21" s="41"/>
      <c r="Q21" s="41"/>
    </row>
    <row r="22" spans="1:17">
      <c r="A22" s="24" t="s">
        <v>69</v>
      </c>
      <c r="B22" s="25" t="s">
        <v>94</v>
      </c>
      <c r="C22" s="41">
        <v>17</v>
      </c>
      <c r="D22" s="41">
        <v>8</v>
      </c>
      <c r="E22" s="41">
        <v>1</v>
      </c>
      <c r="F22" s="41">
        <v>8</v>
      </c>
      <c r="G22" s="41"/>
      <c r="H22" s="41"/>
      <c r="I22" s="41"/>
      <c r="J22" s="41"/>
      <c r="K22" s="41"/>
      <c r="L22" s="41">
        <v>2</v>
      </c>
      <c r="M22" s="41"/>
      <c r="N22" s="41">
        <v>14</v>
      </c>
      <c r="O22" s="41">
        <v>1</v>
      </c>
      <c r="P22" s="41"/>
      <c r="Q22" s="41"/>
    </row>
    <row r="23" spans="1:17">
      <c r="A23" s="65" t="s">
        <v>427</v>
      </c>
      <c r="B23" s="65" t="s">
        <v>380</v>
      </c>
      <c r="C23" s="41">
        <v>1</v>
      </c>
      <c r="D23" s="41">
        <v>1</v>
      </c>
      <c r="E23" s="41"/>
      <c r="F23" s="41"/>
      <c r="G23" s="41"/>
      <c r="H23" s="41"/>
      <c r="I23" s="41"/>
      <c r="J23" s="41"/>
      <c r="K23" s="41"/>
      <c r="L23" s="41"/>
      <c r="M23" s="41"/>
      <c r="N23" s="41">
        <v>1</v>
      </c>
      <c r="O23" s="41"/>
      <c r="P23" s="41"/>
      <c r="Q23" s="41"/>
    </row>
    <row r="24" spans="1:17">
      <c r="A24" s="20" t="s">
        <v>55</v>
      </c>
      <c r="B24" s="89" t="s">
        <v>100</v>
      </c>
      <c r="C24" s="41">
        <v>4</v>
      </c>
      <c r="D24" s="41">
        <v>4</v>
      </c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</row>
    <row r="25" spans="1:17">
      <c r="A25" s="24" t="s">
        <v>70</v>
      </c>
      <c r="B25" s="25" t="s">
        <v>99</v>
      </c>
      <c r="C25" s="41">
        <v>21</v>
      </c>
      <c r="D25" s="41">
        <v>5</v>
      </c>
      <c r="E25" s="41">
        <v>2</v>
      </c>
      <c r="F25" s="41">
        <v>14</v>
      </c>
      <c r="G25" s="41">
        <v>35</v>
      </c>
      <c r="H25" s="41">
        <v>3</v>
      </c>
      <c r="I25" s="41">
        <v>1</v>
      </c>
      <c r="J25" s="41">
        <v>6</v>
      </c>
      <c r="K25" s="41"/>
      <c r="L25" s="41"/>
      <c r="M25" s="41"/>
      <c r="N25" s="41">
        <v>14</v>
      </c>
      <c r="O25" s="41">
        <v>5</v>
      </c>
      <c r="P25" s="41"/>
      <c r="Q25" s="41"/>
    </row>
    <row r="26" spans="1:17">
      <c r="A26" s="24" t="s">
        <v>71</v>
      </c>
      <c r="B26" s="25" t="s">
        <v>96</v>
      </c>
      <c r="C26" s="41">
        <v>22</v>
      </c>
      <c r="D26" s="41">
        <v>9</v>
      </c>
      <c r="E26" s="41">
        <v>1</v>
      </c>
      <c r="F26" s="41">
        <v>12</v>
      </c>
      <c r="G26" s="41"/>
      <c r="H26" s="41"/>
      <c r="I26" s="41"/>
      <c r="J26" s="41"/>
      <c r="K26" s="41"/>
      <c r="L26" s="41">
        <v>1</v>
      </c>
      <c r="M26" s="41"/>
      <c r="N26" s="41">
        <v>13</v>
      </c>
      <c r="O26" s="41">
        <v>4</v>
      </c>
      <c r="P26" s="41"/>
      <c r="Q26" s="41"/>
    </row>
    <row r="27" spans="1:17">
      <c r="A27" s="24" t="s">
        <v>72</v>
      </c>
      <c r="B27" s="25" t="s">
        <v>100</v>
      </c>
      <c r="C27" s="41">
        <v>22</v>
      </c>
      <c r="D27" s="41">
        <v>8</v>
      </c>
      <c r="E27" s="41">
        <v>2</v>
      </c>
      <c r="F27" s="41">
        <v>12</v>
      </c>
      <c r="G27" s="41">
        <v>5</v>
      </c>
      <c r="H27" s="41">
        <v>1</v>
      </c>
      <c r="I27" s="41"/>
      <c r="J27" s="41"/>
      <c r="K27" s="41"/>
      <c r="L27" s="41"/>
      <c r="M27" s="41"/>
      <c r="N27" s="41">
        <v>13</v>
      </c>
      <c r="O27" s="41">
        <v>4</v>
      </c>
      <c r="P27" s="41" t="s">
        <v>404</v>
      </c>
      <c r="Q27" s="41"/>
    </row>
    <row r="28" spans="1:17">
      <c r="A28" s="65" t="s">
        <v>413</v>
      </c>
      <c r="B28" s="65" t="s">
        <v>380</v>
      </c>
      <c r="C28" s="41">
        <v>3</v>
      </c>
      <c r="D28" s="41"/>
      <c r="E28" s="41"/>
      <c r="F28" s="41">
        <v>3</v>
      </c>
      <c r="G28" s="41"/>
      <c r="H28" s="41"/>
      <c r="I28" s="41"/>
      <c r="J28" s="41"/>
      <c r="K28" s="41"/>
      <c r="L28" s="41"/>
      <c r="M28" s="41"/>
      <c r="N28" s="41">
        <v>3</v>
      </c>
      <c r="O28" s="41"/>
      <c r="P28" s="41"/>
      <c r="Q28" s="41"/>
    </row>
    <row r="29" spans="1:17">
      <c r="A29" s="65" t="s">
        <v>418</v>
      </c>
      <c r="B29" s="65" t="s">
        <v>317</v>
      </c>
      <c r="C29" s="41">
        <v>2</v>
      </c>
      <c r="D29" s="41">
        <v>1</v>
      </c>
      <c r="E29" s="41"/>
      <c r="F29" s="41">
        <v>1</v>
      </c>
      <c r="G29" s="41">
        <v>5</v>
      </c>
      <c r="H29" s="41"/>
      <c r="I29" s="41">
        <v>1</v>
      </c>
      <c r="J29" s="41">
        <v>1</v>
      </c>
      <c r="K29" s="41"/>
      <c r="L29" s="41"/>
      <c r="M29" s="41"/>
      <c r="N29" s="41">
        <v>2</v>
      </c>
      <c r="O29" s="41"/>
      <c r="P29" s="41"/>
      <c r="Q29" s="41"/>
    </row>
    <row r="30" spans="1:17">
      <c r="A30" s="9" t="s">
        <v>318</v>
      </c>
      <c r="B30" s="76" t="s">
        <v>317</v>
      </c>
      <c r="C30" s="41">
        <v>22</v>
      </c>
      <c r="D30" s="41">
        <v>8</v>
      </c>
      <c r="E30" s="41">
        <v>2</v>
      </c>
      <c r="F30" s="41">
        <v>13</v>
      </c>
      <c r="G30" s="41">
        <v>30</v>
      </c>
      <c r="H30" s="41">
        <v>1</v>
      </c>
      <c r="I30" s="41">
        <v>8</v>
      </c>
      <c r="J30" s="41">
        <v>3</v>
      </c>
      <c r="K30" s="41"/>
      <c r="L30" s="41">
        <v>1</v>
      </c>
      <c r="M30" s="41"/>
      <c r="N30" s="41">
        <v>16</v>
      </c>
      <c r="O30" s="41">
        <v>3</v>
      </c>
      <c r="P30" s="41"/>
      <c r="Q30" s="41"/>
    </row>
    <row r="31" spans="1:17">
      <c r="A31" s="24" t="s">
        <v>73</v>
      </c>
      <c r="B31" s="25" t="s">
        <v>101</v>
      </c>
      <c r="C31" s="41">
        <v>12</v>
      </c>
      <c r="D31" s="41">
        <v>2</v>
      </c>
      <c r="E31" s="41">
        <v>1</v>
      </c>
      <c r="F31" s="41">
        <v>9</v>
      </c>
      <c r="G31" s="41"/>
      <c r="H31" s="41"/>
      <c r="I31" s="41"/>
      <c r="J31" s="41"/>
      <c r="K31" s="41"/>
      <c r="L31" s="41"/>
      <c r="M31" s="41"/>
      <c r="N31" s="41">
        <v>6</v>
      </c>
      <c r="O31" s="41">
        <v>4</v>
      </c>
      <c r="P31" s="41"/>
      <c r="Q31" s="41"/>
    </row>
    <row r="32" spans="1:17">
      <c r="A32" s="24" t="s">
        <v>338</v>
      </c>
      <c r="B32" s="25" t="s">
        <v>98</v>
      </c>
      <c r="C32" s="41">
        <v>25</v>
      </c>
      <c r="D32" s="41">
        <v>6</v>
      </c>
      <c r="E32" s="41">
        <v>2</v>
      </c>
      <c r="F32" s="41">
        <v>17</v>
      </c>
      <c r="G32" s="41">
        <v>20</v>
      </c>
      <c r="H32" s="41">
        <v>4</v>
      </c>
      <c r="I32" s="41"/>
      <c r="J32" s="41"/>
      <c r="K32" s="41"/>
      <c r="L32" s="41"/>
      <c r="M32" s="41"/>
      <c r="N32" s="41">
        <v>19</v>
      </c>
      <c r="O32" s="41">
        <v>4</v>
      </c>
      <c r="P32" s="41" t="s">
        <v>372</v>
      </c>
      <c r="Q32" s="41"/>
    </row>
    <row r="33" spans="1:17">
      <c r="A33" s="24" t="s">
        <v>74</v>
      </c>
      <c r="B33" s="25" t="s">
        <v>100</v>
      </c>
      <c r="C33" s="41">
        <v>16</v>
      </c>
      <c r="D33" s="41">
        <v>6</v>
      </c>
      <c r="E33" s="41"/>
      <c r="F33" s="41">
        <v>10</v>
      </c>
      <c r="G33" s="41">
        <v>15</v>
      </c>
      <c r="H33" s="41">
        <v>3</v>
      </c>
      <c r="I33" s="41"/>
      <c r="J33" s="41"/>
      <c r="K33" s="41"/>
      <c r="L33" s="41"/>
      <c r="M33" s="41"/>
      <c r="N33" s="41">
        <v>10</v>
      </c>
      <c r="O33" s="41">
        <v>2</v>
      </c>
      <c r="P33" s="41"/>
      <c r="Q33" s="41"/>
    </row>
    <row r="34" spans="1:17">
      <c r="A34" s="65" t="s">
        <v>423</v>
      </c>
      <c r="B34" s="65" t="s">
        <v>317</v>
      </c>
      <c r="C34" s="41">
        <v>1</v>
      </c>
      <c r="D34" s="41"/>
      <c r="E34" s="41"/>
      <c r="F34" s="41">
        <v>1</v>
      </c>
      <c r="G34" s="41"/>
      <c r="H34" s="41">
        <v>2</v>
      </c>
      <c r="I34" s="41">
        <v>1</v>
      </c>
      <c r="J34" s="41"/>
      <c r="K34" s="41"/>
      <c r="L34" s="41"/>
      <c r="M34" s="41"/>
      <c r="N34" s="41">
        <v>1</v>
      </c>
      <c r="O34" s="41"/>
      <c r="P34" s="41"/>
      <c r="Q34" s="41"/>
    </row>
    <row r="35" spans="1:17">
      <c r="A35" s="24" t="s">
        <v>77</v>
      </c>
      <c r="B35" s="25" t="s">
        <v>103</v>
      </c>
      <c r="C35" s="41">
        <v>15</v>
      </c>
      <c r="D35" s="41">
        <v>5</v>
      </c>
      <c r="E35" s="41">
        <v>1</v>
      </c>
      <c r="F35" s="41">
        <v>9</v>
      </c>
      <c r="G35" s="41">
        <v>10</v>
      </c>
      <c r="H35" s="41">
        <v>2</v>
      </c>
      <c r="I35" s="41"/>
      <c r="J35" s="41"/>
      <c r="K35" s="41"/>
      <c r="L35" s="41"/>
      <c r="M35" s="41"/>
      <c r="N35" s="41">
        <v>12</v>
      </c>
      <c r="O35" s="41">
        <v>2</v>
      </c>
      <c r="P35" s="41"/>
      <c r="Q35" s="41"/>
    </row>
    <row r="36" spans="1:17">
      <c r="A36" s="24" t="s">
        <v>78</v>
      </c>
      <c r="B36" s="25" t="s">
        <v>104</v>
      </c>
      <c r="C36" s="41">
        <v>27</v>
      </c>
      <c r="D36" s="41">
        <v>10</v>
      </c>
      <c r="E36" s="41">
        <v>2</v>
      </c>
      <c r="F36" s="41">
        <v>16</v>
      </c>
      <c r="G36" s="41">
        <v>164</v>
      </c>
      <c r="H36" s="41">
        <v>1</v>
      </c>
      <c r="I36" s="41">
        <v>24</v>
      </c>
      <c r="J36" s="41">
        <v>36</v>
      </c>
      <c r="K36" s="41">
        <v>1</v>
      </c>
      <c r="L36" s="41"/>
      <c r="M36" s="41"/>
      <c r="N36" s="41">
        <v>16</v>
      </c>
      <c r="O36" s="41">
        <v>6</v>
      </c>
      <c r="P36" s="41"/>
      <c r="Q36" s="41"/>
    </row>
    <row r="37" spans="1:17">
      <c r="A37" s="24" t="s">
        <v>280</v>
      </c>
      <c r="B37" s="88" t="s">
        <v>98</v>
      </c>
      <c r="C37" s="41">
        <v>21</v>
      </c>
      <c r="D37" s="41">
        <v>8</v>
      </c>
      <c r="E37" s="41">
        <v>1</v>
      </c>
      <c r="F37" s="41">
        <v>12</v>
      </c>
      <c r="G37" s="41">
        <v>18</v>
      </c>
      <c r="H37" s="41">
        <v>3</v>
      </c>
      <c r="I37" s="41"/>
      <c r="J37" s="41">
        <v>1</v>
      </c>
      <c r="K37" s="41"/>
      <c r="L37" s="41"/>
      <c r="M37" s="41"/>
      <c r="N37" s="41">
        <v>12</v>
      </c>
      <c r="O37" s="41">
        <v>4</v>
      </c>
      <c r="P37" s="41"/>
      <c r="Q37" s="41"/>
    </row>
    <row r="38" spans="1:17">
      <c r="A38" s="24" t="s">
        <v>80</v>
      </c>
      <c r="B38" s="25" t="s">
        <v>106</v>
      </c>
      <c r="C38" s="41">
        <v>24</v>
      </c>
      <c r="D38" s="41">
        <v>8</v>
      </c>
      <c r="E38" s="41">
        <v>2</v>
      </c>
      <c r="F38" s="41">
        <v>14</v>
      </c>
      <c r="G38" s="41"/>
      <c r="H38" s="41"/>
      <c r="I38" s="41"/>
      <c r="J38" s="41"/>
      <c r="K38" s="41"/>
      <c r="L38" s="41">
        <v>2</v>
      </c>
      <c r="M38" s="41"/>
      <c r="N38" s="41">
        <v>18</v>
      </c>
      <c r="O38" s="41">
        <v>2</v>
      </c>
      <c r="P38" s="41"/>
      <c r="Q38" s="41"/>
    </row>
    <row r="39" spans="1:17">
      <c r="A39" s="24" t="s">
        <v>81</v>
      </c>
      <c r="B39" s="25" t="s">
        <v>105</v>
      </c>
      <c r="C39" s="41">
        <v>7</v>
      </c>
      <c r="D39" s="41">
        <v>5</v>
      </c>
      <c r="E39" s="41"/>
      <c r="F39" s="41">
        <v>2</v>
      </c>
      <c r="G39" s="41"/>
      <c r="H39" s="41"/>
      <c r="I39" s="41"/>
      <c r="J39" s="41"/>
      <c r="K39" s="41"/>
      <c r="L39" s="41">
        <v>1</v>
      </c>
      <c r="M39" s="41"/>
      <c r="N39" s="41">
        <v>3</v>
      </c>
      <c r="O39" s="41"/>
      <c r="P39" s="41"/>
      <c r="Q39" s="41"/>
    </row>
    <row r="40" spans="1:17">
      <c r="A40" s="24" t="s">
        <v>82</v>
      </c>
      <c r="B40" s="25" t="s">
        <v>105</v>
      </c>
      <c r="C40" s="41">
        <v>16</v>
      </c>
      <c r="D40" s="41">
        <v>4</v>
      </c>
      <c r="E40" s="41"/>
      <c r="F40" s="41">
        <v>12</v>
      </c>
      <c r="G40" s="41"/>
      <c r="H40" s="41"/>
      <c r="I40" s="41"/>
      <c r="J40" s="41"/>
      <c r="K40" s="41"/>
      <c r="L40" s="41"/>
      <c r="M40" s="41"/>
      <c r="N40" s="41">
        <v>9</v>
      </c>
      <c r="O40" s="41">
        <v>5</v>
      </c>
      <c r="P40" s="41"/>
      <c r="Q40" s="41"/>
    </row>
    <row r="41" spans="1:17">
      <c r="A41" s="24" t="s">
        <v>350</v>
      </c>
      <c r="B41" s="25" t="s">
        <v>99</v>
      </c>
      <c r="C41" s="41">
        <v>21</v>
      </c>
      <c r="D41" s="41">
        <v>5</v>
      </c>
      <c r="E41" s="41">
        <v>2</v>
      </c>
      <c r="F41" s="41">
        <v>14</v>
      </c>
      <c r="G41" s="41">
        <v>5</v>
      </c>
      <c r="H41" s="41">
        <v>1</v>
      </c>
      <c r="I41" s="41"/>
      <c r="J41" s="41"/>
      <c r="K41" s="41"/>
      <c r="L41" s="41">
        <v>1</v>
      </c>
      <c r="M41" s="41"/>
      <c r="N41" s="41">
        <v>15</v>
      </c>
      <c r="O41" s="41">
        <v>6</v>
      </c>
      <c r="P41" s="41"/>
      <c r="Q41" s="41"/>
    </row>
    <row r="42" spans="1:17">
      <c r="A42" s="24" t="s">
        <v>83</v>
      </c>
      <c r="B42" s="25" t="s">
        <v>101</v>
      </c>
      <c r="C42" s="41">
        <v>12</v>
      </c>
      <c r="D42" s="41">
        <v>6</v>
      </c>
      <c r="E42" s="41"/>
      <c r="F42" s="41">
        <v>6</v>
      </c>
      <c r="G42" s="41"/>
      <c r="H42" s="41"/>
      <c r="I42" s="41"/>
      <c r="J42" s="41"/>
      <c r="K42" s="41"/>
      <c r="L42" s="41">
        <v>1</v>
      </c>
      <c r="M42" s="41"/>
      <c r="N42" s="41">
        <v>7</v>
      </c>
      <c r="O42" s="41">
        <v>1</v>
      </c>
      <c r="P42" s="41"/>
      <c r="Q42" s="41"/>
    </row>
    <row r="43" spans="1:17">
      <c r="A43" s="24" t="s">
        <v>84</v>
      </c>
      <c r="B43" s="25" t="s">
        <v>101</v>
      </c>
      <c r="C43" s="41">
        <v>14</v>
      </c>
      <c r="D43" s="41">
        <v>5</v>
      </c>
      <c r="E43" s="41">
        <v>1</v>
      </c>
      <c r="F43" s="41">
        <v>8</v>
      </c>
      <c r="G43" s="41"/>
      <c r="H43" s="41"/>
      <c r="I43" s="41"/>
      <c r="J43" s="41"/>
      <c r="K43" s="41"/>
      <c r="L43" s="41"/>
      <c r="M43" s="41"/>
      <c r="N43" s="41">
        <v>11</v>
      </c>
      <c r="O43" s="41">
        <v>2</v>
      </c>
      <c r="P43" s="41"/>
      <c r="Q43" s="41"/>
    </row>
    <row r="44" spans="1:17">
      <c r="A44" s="65" t="s">
        <v>422</v>
      </c>
      <c r="B44" s="65" t="s">
        <v>94</v>
      </c>
      <c r="C44" s="41">
        <v>1</v>
      </c>
      <c r="D44" s="41"/>
      <c r="E44" s="41"/>
      <c r="F44" s="41">
        <v>1</v>
      </c>
      <c r="G44" s="41"/>
      <c r="H44" s="41"/>
      <c r="I44" s="41"/>
      <c r="J44" s="41"/>
      <c r="K44" s="41"/>
      <c r="L44" s="41"/>
      <c r="M44" s="41"/>
      <c r="N44" s="41">
        <v>1</v>
      </c>
      <c r="O44" s="41"/>
      <c r="P44" s="41"/>
      <c r="Q44" s="41"/>
    </row>
    <row r="45" spans="1:17">
      <c r="A45" s="24" t="s">
        <v>85</v>
      </c>
      <c r="B45" s="25" t="s">
        <v>107</v>
      </c>
      <c r="C45" s="41">
        <v>17</v>
      </c>
      <c r="D45" s="41">
        <v>5</v>
      </c>
      <c r="E45" s="41">
        <v>2</v>
      </c>
      <c r="F45" s="41">
        <v>10</v>
      </c>
      <c r="G45" s="41">
        <v>15</v>
      </c>
      <c r="H45" s="41">
        <v>3</v>
      </c>
      <c r="I45" s="41"/>
      <c r="J45" s="41"/>
      <c r="K45" s="41"/>
      <c r="L45" s="41">
        <v>1</v>
      </c>
      <c r="M45" s="41"/>
      <c r="N45" s="41">
        <v>10</v>
      </c>
      <c r="O45" s="41">
        <v>4</v>
      </c>
      <c r="P45" s="41"/>
      <c r="Q45" s="41"/>
    </row>
    <row r="46" spans="1:17">
      <c r="A46" s="65" t="s">
        <v>428</v>
      </c>
      <c r="B46" s="65" t="s">
        <v>94</v>
      </c>
      <c r="C46" s="41">
        <v>1</v>
      </c>
      <c r="D46" s="41">
        <v>1</v>
      </c>
      <c r="E46" s="41"/>
      <c r="F46" s="41"/>
      <c r="G46" s="41"/>
      <c r="H46" s="41"/>
      <c r="I46" s="41"/>
      <c r="J46" s="41"/>
      <c r="K46" s="41"/>
      <c r="L46" s="41"/>
      <c r="M46" s="41"/>
      <c r="N46" s="41">
        <v>1</v>
      </c>
      <c r="O46" s="41"/>
      <c r="P46" s="41"/>
      <c r="Q46" s="41"/>
    </row>
    <row r="47" spans="1:17">
      <c r="A47" s="24" t="s">
        <v>320</v>
      </c>
      <c r="B47" s="25" t="s">
        <v>107</v>
      </c>
      <c r="C47" s="41">
        <v>20</v>
      </c>
      <c r="D47" s="41">
        <v>7</v>
      </c>
      <c r="E47" s="41"/>
      <c r="F47" s="41">
        <v>13</v>
      </c>
      <c r="G47" s="41">
        <v>10</v>
      </c>
      <c r="H47" s="41">
        <v>2</v>
      </c>
      <c r="I47" s="41"/>
      <c r="J47" s="41"/>
      <c r="K47" s="41"/>
      <c r="L47" s="41">
        <v>1</v>
      </c>
      <c r="M47" s="41"/>
      <c r="N47" s="41">
        <v>12</v>
      </c>
      <c r="O47" s="41">
        <v>4</v>
      </c>
      <c r="P47" s="41"/>
      <c r="Q47" s="41"/>
    </row>
    <row r="48" spans="1:17">
      <c r="A48" s="24" t="s">
        <v>89</v>
      </c>
      <c r="B48" s="25" t="s">
        <v>97</v>
      </c>
      <c r="C48" s="41">
        <v>16</v>
      </c>
      <c r="D48" s="41">
        <v>6</v>
      </c>
      <c r="E48" s="41">
        <v>1</v>
      </c>
      <c r="F48" s="41">
        <v>9</v>
      </c>
      <c r="G48" s="41"/>
      <c r="H48" s="41"/>
      <c r="I48" s="41"/>
      <c r="J48" s="41"/>
      <c r="K48" s="41"/>
      <c r="L48" s="41"/>
      <c r="M48" s="41"/>
      <c r="N48" s="41">
        <v>10</v>
      </c>
      <c r="O48" s="41">
        <v>4</v>
      </c>
      <c r="P48" s="41"/>
      <c r="Q48" s="41"/>
    </row>
    <row r="49" spans="1:17">
      <c r="A49" s="24" t="s">
        <v>76</v>
      </c>
      <c r="B49" s="25" t="s">
        <v>102</v>
      </c>
      <c r="C49" s="41">
        <v>27</v>
      </c>
      <c r="D49" s="41">
        <v>10</v>
      </c>
      <c r="E49" s="41">
        <v>2</v>
      </c>
      <c r="F49" s="41">
        <v>15</v>
      </c>
      <c r="G49" s="41">
        <v>20</v>
      </c>
      <c r="H49" s="41">
        <v>4</v>
      </c>
      <c r="I49" s="41"/>
      <c r="J49" s="41"/>
      <c r="K49" s="41"/>
      <c r="L49" s="41">
        <v>2</v>
      </c>
      <c r="M49" s="41"/>
      <c r="N49" s="41">
        <v>19</v>
      </c>
      <c r="O49" s="41">
        <v>4</v>
      </c>
      <c r="P49" s="41" t="s">
        <v>432</v>
      </c>
      <c r="Q49" s="41"/>
    </row>
    <row r="50" spans="1:17">
      <c r="A50" s="24" t="s">
        <v>91</v>
      </c>
      <c r="B50" s="25" t="s">
        <v>108</v>
      </c>
      <c r="C50" s="41">
        <v>15</v>
      </c>
      <c r="D50" s="41">
        <v>3</v>
      </c>
      <c r="E50" s="41">
        <v>2</v>
      </c>
      <c r="F50" s="41">
        <v>11</v>
      </c>
      <c r="G50" s="41">
        <v>5</v>
      </c>
      <c r="H50" s="41">
        <v>1</v>
      </c>
      <c r="I50" s="41"/>
      <c r="J50" s="41"/>
      <c r="K50" s="41"/>
      <c r="L50" s="41"/>
      <c r="M50" s="41"/>
      <c r="N50" s="41">
        <v>10</v>
      </c>
      <c r="O50" s="41">
        <v>4</v>
      </c>
      <c r="P50" s="41"/>
      <c r="Q50" s="41"/>
    </row>
    <row r="51" spans="1:17">
      <c r="A51" s="24" t="s">
        <v>92</v>
      </c>
      <c r="B51" s="25" t="s">
        <v>107</v>
      </c>
      <c r="C51" s="41">
        <v>23</v>
      </c>
      <c r="D51" s="41">
        <v>9</v>
      </c>
      <c r="E51" s="41">
        <v>1</v>
      </c>
      <c r="F51" s="41">
        <v>13</v>
      </c>
      <c r="G51" s="41">
        <v>25</v>
      </c>
      <c r="H51" s="41">
        <v>5</v>
      </c>
      <c r="I51" s="41"/>
      <c r="J51" s="41"/>
      <c r="K51" s="41"/>
      <c r="L51" s="41"/>
      <c r="M51" s="41"/>
      <c r="N51" s="41">
        <v>16</v>
      </c>
      <c r="O51" s="41">
        <v>2</v>
      </c>
      <c r="P51" s="41"/>
      <c r="Q51" s="41"/>
    </row>
    <row r="52" spans="1:17">
      <c r="A52" s="9" t="s">
        <v>321</v>
      </c>
      <c r="B52" s="9" t="s">
        <v>102</v>
      </c>
      <c r="C52" s="41">
        <v>31</v>
      </c>
      <c r="D52" s="41">
        <v>10</v>
      </c>
      <c r="E52" s="41">
        <v>2</v>
      </c>
      <c r="F52" s="41">
        <v>19</v>
      </c>
      <c r="G52" s="41">
        <v>40</v>
      </c>
      <c r="H52" s="41">
        <v>8</v>
      </c>
      <c r="I52" s="41"/>
      <c r="J52" s="41"/>
      <c r="K52" s="41"/>
      <c r="L52" s="41">
        <v>2</v>
      </c>
      <c r="M52" s="41"/>
      <c r="N52" s="41">
        <v>20</v>
      </c>
      <c r="O52" s="41">
        <v>6</v>
      </c>
      <c r="P52" s="41"/>
      <c r="Q52" s="41"/>
    </row>
    <row r="53" spans="1:17">
      <c r="H53" s="90">
        <f>SUM(H2:H52)</f>
        <v>51</v>
      </c>
      <c r="L53" s="90">
        <f>SUM(L2:L52)</f>
        <v>21</v>
      </c>
    </row>
    <row r="54" spans="1:17">
      <c r="A54" s="65" t="s">
        <v>272</v>
      </c>
      <c r="G54" s="42" t="s">
        <v>364</v>
      </c>
      <c r="H54" s="41">
        <v>3</v>
      </c>
    </row>
    <row r="55" spans="1:17">
      <c r="B55" s="86"/>
      <c r="G55" s="42" t="s">
        <v>361</v>
      </c>
      <c r="H55" s="41">
        <f>H53+H54</f>
        <v>54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I47"/>
  <sheetViews>
    <sheetView topLeftCell="A10" zoomScale="75" zoomScaleNormal="75" zoomScalePageLayoutView="75" workbookViewId="0">
      <pane xSplit="1" topLeftCell="Q1" activePane="topRight" state="frozen"/>
      <selection pane="topRight" activeCell="V8" sqref="V8"/>
    </sheetView>
  </sheetViews>
  <sheetFormatPr defaultColWidth="11" defaultRowHeight="15.6"/>
  <cols>
    <col min="1" max="1" width="29.8984375" bestFit="1" customWidth="1"/>
    <col min="2" max="2" width="20.3984375" bestFit="1" customWidth="1"/>
    <col min="3" max="4" width="11" style="42"/>
    <col min="6" max="6" width="11" style="42"/>
    <col min="9" max="9" width="13.59765625" bestFit="1" customWidth="1"/>
    <col min="10" max="10" width="14.8984375" bestFit="1" customWidth="1"/>
    <col min="12" max="12" width="11" style="42"/>
    <col min="14" max="15" width="11" style="42"/>
    <col min="18" max="23" width="11" style="42"/>
    <col min="27" max="27" width="11" style="42"/>
    <col min="32" max="32" width="11" style="42"/>
    <col min="34" max="34" width="11" style="42"/>
  </cols>
  <sheetData>
    <row r="1" spans="1:35">
      <c r="A1" s="11"/>
      <c r="B1" s="11"/>
      <c r="C1" s="552" t="s">
        <v>121</v>
      </c>
      <c r="D1" s="553"/>
      <c r="E1" s="553"/>
      <c r="F1" s="553"/>
      <c r="G1" s="554"/>
      <c r="H1" s="533" t="s">
        <v>42</v>
      </c>
      <c r="I1" s="533"/>
      <c r="J1" s="533"/>
      <c r="K1" s="533"/>
      <c r="L1" s="533"/>
      <c r="M1" s="532" t="s">
        <v>19</v>
      </c>
      <c r="N1" s="532"/>
      <c r="O1" s="550" t="s">
        <v>42</v>
      </c>
      <c r="P1" s="551"/>
      <c r="Q1" s="551"/>
      <c r="R1" s="555"/>
      <c r="S1" s="532" t="s">
        <v>19</v>
      </c>
      <c r="T1" s="532"/>
      <c r="U1" s="533" t="s">
        <v>42</v>
      </c>
      <c r="V1" s="534"/>
      <c r="W1" s="534"/>
      <c r="X1" s="532" t="s">
        <v>19</v>
      </c>
      <c r="Y1" s="532"/>
      <c r="Z1" s="550" t="s">
        <v>42</v>
      </c>
      <c r="AA1" s="551"/>
      <c r="AB1" s="551"/>
      <c r="AC1" s="551"/>
      <c r="AD1" s="551"/>
      <c r="AE1" s="551"/>
      <c r="AF1" s="551"/>
      <c r="AG1" s="551"/>
      <c r="AH1" s="551"/>
      <c r="AI1" s="551"/>
    </row>
    <row r="2" spans="1:35">
      <c r="A2" s="13" t="s">
        <v>45</v>
      </c>
      <c r="B2" s="75" t="s">
        <v>53</v>
      </c>
      <c r="C2" s="14" t="s">
        <v>20</v>
      </c>
      <c r="D2" s="14" t="s">
        <v>322</v>
      </c>
      <c r="E2" s="14" t="s">
        <v>323</v>
      </c>
      <c r="F2" s="14" t="s">
        <v>324</v>
      </c>
      <c r="G2" s="14" t="s">
        <v>325</v>
      </c>
      <c r="H2" s="15" t="s">
        <v>29</v>
      </c>
      <c r="I2" s="15" t="s">
        <v>28</v>
      </c>
      <c r="J2" s="15" t="s">
        <v>344</v>
      </c>
      <c r="K2" s="15" t="s">
        <v>345</v>
      </c>
      <c r="L2" s="15" t="s">
        <v>115</v>
      </c>
      <c r="M2" s="16" t="s">
        <v>396</v>
      </c>
      <c r="N2" s="16" t="s">
        <v>29</v>
      </c>
      <c r="O2" s="17" t="s">
        <v>24</v>
      </c>
      <c r="P2" s="17" t="s">
        <v>25</v>
      </c>
      <c r="Q2" s="17" t="s">
        <v>23</v>
      </c>
      <c r="R2" s="17" t="s">
        <v>30</v>
      </c>
      <c r="S2" s="16" t="s">
        <v>347</v>
      </c>
      <c r="T2" s="16" t="s">
        <v>347</v>
      </c>
      <c r="U2" s="17" t="s">
        <v>30</v>
      </c>
      <c r="V2" s="17" t="s">
        <v>119</v>
      </c>
      <c r="W2" s="17" t="s">
        <v>119</v>
      </c>
      <c r="X2" s="16" t="s">
        <v>29</v>
      </c>
      <c r="Y2" s="16" t="s">
        <v>396</v>
      </c>
      <c r="Z2" s="19" t="s">
        <v>27</v>
      </c>
      <c r="AA2" s="19" t="s">
        <v>28</v>
      </c>
      <c r="AB2" s="19" t="s">
        <v>29</v>
      </c>
      <c r="AC2" s="19" t="s">
        <v>344</v>
      </c>
      <c r="AD2" s="19" t="s">
        <v>27</v>
      </c>
      <c r="AE2" s="19" t="s">
        <v>115</v>
      </c>
      <c r="AF2" s="19" t="s">
        <v>24</v>
      </c>
      <c r="AG2" s="19" t="s">
        <v>25</v>
      </c>
      <c r="AH2" s="19" t="s">
        <v>23</v>
      </c>
      <c r="AI2" s="19" t="s">
        <v>345</v>
      </c>
    </row>
    <row r="3" spans="1:35">
      <c r="A3" s="9" t="s">
        <v>56</v>
      </c>
      <c r="B3" s="9" t="s">
        <v>93</v>
      </c>
      <c r="C3" s="41"/>
      <c r="D3" s="41"/>
      <c r="E3" s="2"/>
      <c r="F3" s="41"/>
      <c r="G3" s="2"/>
      <c r="H3" s="2"/>
      <c r="I3" s="2"/>
      <c r="J3" s="2"/>
      <c r="K3" s="2"/>
      <c r="L3" s="41"/>
      <c r="M3" s="2"/>
      <c r="N3" s="41"/>
      <c r="O3" s="41"/>
      <c r="P3" s="2"/>
      <c r="Q3" s="2"/>
      <c r="R3" s="41"/>
      <c r="S3" s="41"/>
      <c r="T3" s="41"/>
      <c r="U3" s="41"/>
      <c r="V3" s="41"/>
      <c r="W3" s="41"/>
      <c r="X3" s="2"/>
      <c r="Y3" s="2"/>
      <c r="Z3" s="2"/>
      <c r="AA3" s="41"/>
      <c r="AB3" s="2"/>
      <c r="AC3" s="2"/>
      <c r="AD3" s="2"/>
      <c r="AE3" s="2"/>
      <c r="AF3" s="41"/>
      <c r="AG3" s="2"/>
      <c r="AH3" s="41"/>
      <c r="AI3" s="2"/>
    </row>
    <row r="4" spans="1:35">
      <c r="A4" s="91" t="s">
        <v>326</v>
      </c>
      <c r="B4" s="91" t="s">
        <v>98</v>
      </c>
      <c r="C4" s="92"/>
      <c r="D4" s="41"/>
      <c r="E4" s="2"/>
      <c r="F4" s="41"/>
      <c r="G4" s="2"/>
      <c r="H4" s="2"/>
      <c r="I4" s="2"/>
      <c r="J4" s="2"/>
      <c r="K4" s="2"/>
      <c r="L4" s="41"/>
      <c r="M4" s="2"/>
      <c r="N4" s="41"/>
      <c r="O4" s="41"/>
      <c r="P4" s="2"/>
      <c r="Q4" s="2"/>
      <c r="R4" s="41"/>
      <c r="S4" s="41"/>
      <c r="T4" s="41"/>
      <c r="U4" s="41"/>
      <c r="V4" s="41"/>
      <c r="W4" s="41"/>
      <c r="X4" s="2"/>
      <c r="Y4" s="2"/>
      <c r="Z4" s="2"/>
      <c r="AA4" s="41"/>
      <c r="AB4" s="2"/>
      <c r="AC4" s="2"/>
      <c r="AD4" s="2"/>
      <c r="AE4" s="2"/>
      <c r="AF4" s="41"/>
      <c r="AG4" s="2"/>
      <c r="AH4" s="41"/>
      <c r="AI4" s="2"/>
    </row>
    <row r="5" spans="1:35">
      <c r="A5" s="9" t="s">
        <v>313</v>
      </c>
      <c r="B5" s="9" t="s">
        <v>314</v>
      </c>
      <c r="C5" s="41"/>
      <c r="D5" s="41"/>
      <c r="E5" s="2"/>
      <c r="F5" s="41"/>
      <c r="G5" s="2"/>
      <c r="H5" s="2"/>
      <c r="I5" s="2"/>
      <c r="J5" s="2"/>
      <c r="K5" s="2"/>
      <c r="L5" s="41"/>
      <c r="M5" s="41" t="s">
        <v>233</v>
      </c>
      <c r="N5" s="41"/>
      <c r="O5" s="41"/>
      <c r="P5" s="2"/>
      <c r="Q5" s="2"/>
      <c r="R5" s="41"/>
      <c r="S5" s="41"/>
      <c r="T5" s="41"/>
      <c r="U5" s="41"/>
      <c r="V5" s="41"/>
      <c r="W5" s="41"/>
      <c r="X5" s="2"/>
      <c r="Y5" s="2"/>
      <c r="Z5" s="2"/>
      <c r="AA5" s="41"/>
      <c r="AB5" s="2"/>
      <c r="AC5" s="2"/>
      <c r="AD5" s="2"/>
      <c r="AE5" s="2"/>
      <c r="AF5" s="41"/>
      <c r="AG5" s="2"/>
      <c r="AH5" s="41"/>
      <c r="AI5" s="2"/>
    </row>
    <row r="6" spans="1:35">
      <c r="A6" s="9" t="s">
        <v>315</v>
      </c>
      <c r="B6" s="9" t="s">
        <v>96</v>
      </c>
      <c r="C6" s="41"/>
      <c r="D6" s="41"/>
      <c r="E6" s="2"/>
      <c r="F6" s="41"/>
      <c r="G6" s="2"/>
      <c r="H6" s="2"/>
      <c r="I6" s="2"/>
      <c r="J6" s="2"/>
      <c r="K6" s="2"/>
      <c r="L6" s="41"/>
      <c r="M6" s="2"/>
      <c r="N6" s="41"/>
      <c r="O6" s="41"/>
      <c r="P6" s="2"/>
      <c r="Q6" s="2"/>
      <c r="R6" s="41"/>
      <c r="S6" s="41"/>
      <c r="T6" s="41"/>
      <c r="U6" s="41"/>
      <c r="V6" s="41"/>
      <c r="W6" s="41"/>
      <c r="X6" s="2"/>
      <c r="Y6" s="2"/>
      <c r="Z6" s="2"/>
      <c r="AA6" s="41"/>
      <c r="AB6" s="2"/>
      <c r="AC6" s="2"/>
      <c r="AD6" s="2"/>
      <c r="AE6" s="2"/>
      <c r="AF6" s="41"/>
      <c r="AG6" s="2"/>
      <c r="AH6" s="41"/>
      <c r="AI6" s="2"/>
    </row>
    <row r="7" spans="1:35">
      <c r="A7" s="9" t="s">
        <v>59</v>
      </c>
      <c r="B7" s="9" t="s">
        <v>94</v>
      </c>
      <c r="C7" s="41"/>
      <c r="D7" s="41"/>
      <c r="E7" s="2"/>
      <c r="F7" s="41"/>
      <c r="G7" s="41" t="s">
        <v>233</v>
      </c>
      <c r="H7" s="2"/>
      <c r="I7" s="2"/>
      <c r="J7" s="41" t="s">
        <v>233</v>
      </c>
      <c r="K7" s="2"/>
      <c r="L7" s="41"/>
      <c r="M7" s="2"/>
      <c r="N7" s="41"/>
      <c r="O7" s="41"/>
      <c r="P7" s="2"/>
      <c r="Q7" s="2"/>
      <c r="R7" s="41"/>
      <c r="S7" s="41"/>
      <c r="T7" s="41"/>
      <c r="U7" s="41"/>
      <c r="V7" s="41"/>
      <c r="W7" s="41"/>
      <c r="X7" s="2"/>
      <c r="Y7" s="2"/>
      <c r="Z7" s="2"/>
      <c r="AA7" s="41"/>
      <c r="AB7" s="2"/>
      <c r="AC7" s="2"/>
      <c r="AD7" s="2"/>
      <c r="AE7" s="2"/>
      <c r="AF7" s="41"/>
      <c r="AG7" s="2"/>
      <c r="AH7" s="41"/>
      <c r="AI7" s="2"/>
    </row>
    <row r="8" spans="1:35">
      <c r="A8" s="9" t="s">
        <v>60</v>
      </c>
      <c r="B8" s="9" t="s">
        <v>96</v>
      </c>
      <c r="C8" s="41"/>
      <c r="D8" s="41"/>
      <c r="E8" s="2"/>
      <c r="F8" s="41"/>
      <c r="G8" s="2"/>
      <c r="H8" s="2"/>
      <c r="I8" s="2"/>
      <c r="J8" s="2"/>
      <c r="K8" s="2"/>
      <c r="L8" s="41"/>
      <c r="M8" s="2"/>
      <c r="N8" s="41"/>
      <c r="O8" s="41"/>
      <c r="P8" s="2"/>
      <c r="Q8" s="2"/>
      <c r="R8" s="41"/>
      <c r="S8" s="41"/>
      <c r="T8" s="41"/>
      <c r="U8" s="41"/>
      <c r="V8" s="41" t="s">
        <v>233</v>
      </c>
      <c r="W8" s="41"/>
      <c r="X8" s="2"/>
      <c r="Y8" s="2"/>
      <c r="Z8" s="2"/>
      <c r="AA8" s="41"/>
      <c r="AB8" s="2"/>
      <c r="AC8" s="2"/>
      <c r="AD8" s="2"/>
      <c r="AE8" s="2"/>
      <c r="AF8" s="41"/>
      <c r="AG8" s="2"/>
      <c r="AH8" s="41"/>
      <c r="AI8" s="2"/>
    </row>
    <row r="9" spans="1:35">
      <c r="A9" s="9" t="s">
        <v>61</v>
      </c>
      <c r="B9" s="9" t="s">
        <v>97</v>
      </c>
      <c r="C9" s="92"/>
      <c r="D9" s="41"/>
      <c r="E9" s="2"/>
      <c r="F9" s="41"/>
      <c r="G9" s="2"/>
      <c r="H9" s="2"/>
      <c r="I9" s="2"/>
      <c r="J9" s="2"/>
      <c r="K9" s="2"/>
      <c r="L9" s="41"/>
      <c r="M9" s="2"/>
      <c r="N9" s="41"/>
      <c r="O9" s="41"/>
      <c r="P9" s="2"/>
      <c r="Q9" s="41" t="s">
        <v>194</v>
      </c>
      <c r="R9" s="41"/>
      <c r="S9" s="41"/>
      <c r="T9" s="41"/>
      <c r="U9" s="41"/>
      <c r="V9" s="41"/>
      <c r="W9" s="41"/>
      <c r="X9" s="2"/>
      <c r="Y9" s="2"/>
      <c r="Z9" s="2"/>
      <c r="AA9" s="41"/>
      <c r="AB9" s="2"/>
      <c r="AC9" s="2"/>
      <c r="AD9" s="2"/>
      <c r="AE9" s="2"/>
      <c r="AF9" s="41"/>
      <c r="AG9" s="2"/>
      <c r="AH9" s="41"/>
      <c r="AI9" s="2"/>
    </row>
    <row r="10" spans="1:35">
      <c r="A10" s="9" t="s">
        <v>62</v>
      </c>
      <c r="B10" s="9" t="s">
        <v>94</v>
      </c>
      <c r="C10" s="41"/>
      <c r="D10" s="41"/>
      <c r="E10" s="2"/>
      <c r="F10" s="41"/>
      <c r="G10" s="2"/>
      <c r="H10" s="2"/>
      <c r="I10" s="2"/>
      <c r="J10" s="2"/>
      <c r="K10" s="2"/>
      <c r="L10" s="41"/>
      <c r="M10" s="2"/>
      <c r="N10" s="41"/>
      <c r="O10" s="41"/>
      <c r="P10" s="2"/>
      <c r="Q10" s="2"/>
      <c r="R10" s="41"/>
      <c r="S10" s="41"/>
      <c r="T10" s="41"/>
      <c r="U10" s="41"/>
      <c r="V10" s="41"/>
      <c r="W10" s="41"/>
      <c r="X10" s="2"/>
      <c r="Y10" s="2"/>
      <c r="Z10" s="2"/>
      <c r="AA10" s="41"/>
      <c r="AB10" s="2"/>
      <c r="AC10" s="2"/>
      <c r="AD10" s="2"/>
      <c r="AE10" s="2"/>
      <c r="AF10" s="41"/>
      <c r="AG10" s="2"/>
      <c r="AH10" s="41"/>
      <c r="AI10" s="2"/>
    </row>
    <row r="11" spans="1:35">
      <c r="A11" s="9" t="s">
        <v>63</v>
      </c>
      <c r="B11" s="9" t="s">
        <v>94</v>
      </c>
      <c r="C11" s="41"/>
      <c r="D11" s="41"/>
      <c r="E11" s="2"/>
      <c r="F11" s="41"/>
      <c r="G11" s="2"/>
      <c r="H11" s="2"/>
      <c r="I11" s="2"/>
      <c r="J11" s="2"/>
      <c r="K11" s="2"/>
      <c r="L11" s="41"/>
      <c r="M11" s="2"/>
      <c r="N11" s="41"/>
      <c r="O11" s="41"/>
      <c r="P11" s="2"/>
      <c r="Q11" s="2"/>
      <c r="R11" s="41"/>
      <c r="S11" s="41"/>
      <c r="T11" s="41"/>
      <c r="U11" s="41"/>
      <c r="V11" s="41"/>
      <c r="W11" s="41"/>
      <c r="X11" s="2"/>
      <c r="Y11" s="2"/>
      <c r="Z11" s="2"/>
      <c r="AA11" s="41"/>
      <c r="AB11" s="2"/>
      <c r="AC11" s="2"/>
      <c r="AD11" s="2"/>
      <c r="AE11" s="2"/>
      <c r="AF11" s="41"/>
      <c r="AG11" s="2"/>
      <c r="AH11" s="41"/>
      <c r="AI11" s="2"/>
    </row>
    <row r="12" spans="1:35">
      <c r="A12" s="9" t="s">
        <v>64</v>
      </c>
      <c r="B12" s="9" t="s">
        <v>96</v>
      </c>
      <c r="C12" s="92"/>
      <c r="D12" s="41"/>
      <c r="E12" s="2"/>
      <c r="F12" s="41"/>
      <c r="G12" s="2"/>
      <c r="H12" s="2"/>
      <c r="I12" s="2"/>
      <c r="J12" s="2"/>
      <c r="K12" s="2"/>
      <c r="L12" s="41"/>
      <c r="M12" s="2"/>
      <c r="N12" s="41"/>
      <c r="O12" s="41"/>
      <c r="P12" s="2"/>
      <c r="Q12" s="2"/>
      <c r="R12" s="41"/>
      <c r="S12" s="41"/>
      <c r="T12" s="41"/>
      <c r="U12" s="41"/>
      <c r="V12" s="41"/>
      <c r="W12" s="41"/>
      <c r="X12" s="2"/>
      <c r="Y12" s="2"/>
      <c r="Z12" s="2"/>
      <c r="AA12" s="41"/>
      <c r="AB12" s="2"/>
      <c r="AC12" s="2"/>
      <c r="AD12" s="2"/>
      <c r="AE12" s="2"/>
      <c r="AF12" s="41"/>
      <c r="AG12" s="2"/>
      <c r="AH12" s="41"/>
      <c r="AI12" s="2"/>
    </row>
    <row r="13" spans="1:35">
      <c r="A13" s="9" t="s">
        <v>65</v>
      </c>
      <c r="B13" s="9" t="s">
        <v>98</v>
      </c>
      <c r="C13" s="41"/>
      <c r="D13" s="41"/>
      <c r="E13" s="2"/>
      <c r="F13" s="41" t="s">
        <v>339</v>
      </c>
      <c r="G13" s="2"/>
      <c r="H13" s="2"/>
      <c r="I13" s="2"/>
      <c r="J13" s="2"/>
      <c r="K13" s="2"/>
      <c r="L13" s="41"/>
      <c r="M13" s="2"/>
      <c r="N13" s="41"/>
      <c r="O13" s="41"/>
      <c r="P13" s="2"/>
      <c r="Q13" s="2"/>
      <c r="R13" s="41"/>
      <c r="S13" s="41"/>
      <c r="T13" s="41"/>
      <c r="U13" s="41"/>
      <c r="V13" s="41"/>
      <c r="W13" s="41"/>
      <c r="X13" s="2"/>
      <c r="Y13" s="2"/>
      <c r="Z13" s="2"/>
      <c r="AA13" s="41"/>
      <c r="AB13" s="41" t="s">
        <v>374</v>
      </c>
      <c r="AC13" s="2"/>
      <c r="AD13" s="2"/>
      <c r="AE13" s="2"/>
      <c r="AF13" s="41"/>
      <c r="AG13" s="2"/>
      <c r="AH13" s="41"/>
      <c r="AI13" s="2"/>
    </row>
    <row r="14" spans="1:35">
      <c r="A14" s="9" t="s">
        <v>316</v>
      </c>
      <c r="B14" s="9" t="s">
        <v>101</v>
      </c>
      <c r="C14" s="92"/>
      <c r="D14" s="41"/>
      <c r="E14" s="2"/>
      <c r="F14" s="41"/>
      <c r="G14" s="2"/>
      <c r="H14" s="2"/>
      <c r="I14" s="2"/>
      <c r="J14" s="2"/>
      <c r="K14" s="2"/>
      <c r="L14" s="41"/>
      <c r="M14" s="2"/>
      <c r="N14" s="41"/>
      <c r="O14" s="41"/>
      <c r="P14" s="2"/>
      <c r="Q14" s="2"/>
      <c r="R14" s="41"/>
      <c r="S14" s="41"/>
      <c r="T14" s="41"/>
      <c r="U14" s="41"/>
      <c r="V14" s="41"/>
      <c r="W14" s="41"/>
      <c r="X14" s="2"/>
      <c r="Y14" s="2"/>
      <c r="Z14" s="2"/>
      <c r="AA14" s="41"/>
      <c r="AB14" s="2"/>
      <c r="AC14" s="2"/>
      <c r="AD14" s="2"/>
      <c r="AE14" s="2"/>
      <c r="AF14" s="41"/>
      <c r="AG14" s="2"/>
      <c r="AH14" s="41"/>
      <c r="AI14" s="2"/>
    </row>
    <row r="15" spans="1:35">
      <c r="A15" s="9" t="s">
        <v>66</v>
      </c>
      <c r="B15" s="9" t="s">
        <v>94</v>
      </c>
      <c r="C15" s="41"/>
      <c r="D15" s="41"/>
      <c r="E15" s="2"/>
      <c r="F15" s="41"/>
      <c r="G15" s="2"/>
      <c r="H15" s="2"/>
      <c r="I15" s="2"/>
      <c r="J15" s="2"/>
      <c r="K15" s="2"/>
      <c r="L15" s="41"/>
      <c r="M15" s="2"/>
      <c r="N15" s="41"/>
      <c r="O15" s="41"/>
      <c r="P15" s="2"/>
      <c r="Q15" s="41" t="s">
        <v>233</v>
      </c>
      <c r="R15" s="41"/>
      <c r="S15" s="41"/>
      <c r="T15" s="41"/>
      <c r="U15" s="41"/>
      <c r="V15" s="41"/>
      <c r="W15" s="41"/>
      <c r="X15" s="2"/>
      <c r="Y15" s="2"/>
      <c r="Z15" s="2"/>
      <c r="AA15" s="41"/>
      <c r="AB15" s="2"/>
      <c r="AC15" s="2"/>
      <c r="AD15" s="2"/>
      <c r="AE15" s="2"/>
      <c r="AF15" s="41"/>
      <c r="AG15" s="94" t="s">
        <v>233</v>
      </c>
      <c r="AH15" s="41"/>
      <c r="AI15" s="2"/>
    </row>
    <row r="16" spans="1:35">
      <c r="A16" s="9" t="s">
        <v>367</v>
      </c>
      <c r="B16" s="9" t="s">
        <v>100</v>
      </c>
      <c r="C16" s="41"/>
      <c r="D16" s="41"/>
      <c r="E16" s="2"/>
      <c r="F16" s="41"/>
      <c r="G16" s="2"/>
      <c r="H16" s="2"/>
      <c r="I16" s="2"/>
      <c r="J16" s="2"/>
      <c r="K16" s="2"/>
      <c r="L16" s="41"/>
      <c r="M16" s="2"/>
      <c r="N16" s="41"/>
      <c r="O16" s="41"/>
      <c r="P16" s="2"/>
      <c r="Q16" s="41"/>
      <c r="R16" s="41"/>
      <c r="S16" s="41"/>
      <c r="T16" s="41"/>
      <c r="U16" s="41"/>
      <c r="V16" s="41"/>
      <c r="W16" s="41"/>
      <c r="X16" s="2"/>
      <c r="Y16" s="2"/>
      <c r="Z16" s="2"/>
      <c r="AA16" s="41" t="s">
        <v>233</v>
      </c>
      <c r="AB16" s="2"/>
      <c r="AC16" s="2"/>
      <c r="AD16" s="2"/>
      <c r="AE16" s="2"/>
      <c r="AF16" s="41"/>
      <c r="AG16" s="94"/>
      <c r="AH16" s="41"/>
      <c r="AI16" s="2"/>
    </row>
    <row r="17" spans="1:35">
      <c r="A17" s="9" t="s">
        <v>67</v>
      </c>
      <c r="B17" s="9" t="s">
        <v>93</v>
      </c>
      <c r="C17" s="41"/>
      <c r="D17" s="41"/>
      <c r="E17" s="2"/>
      <c r="F17" s="41"/>
      <c r="G17" s="2"/>
      <c r="H17" s="2"/>
      <c r="I17" s="2"/>
      <c r="J17" s="2"/>
      <c r="K17" s="2"/>
      <c r="L17" s="41"/>
      <c r="M17" s="2"/>
      <c r="N17" s="41"/>
      <c r="O17" s="41"/>
      <c r="P17" s="2"/>
      <c r="Q17" s="2"/>
      <c r="R17" s="41"/>
      <c r="S17" s="41"/>
      <c r="T17" s="41"/>
      <c r="U17" s="41"/>
      <c r="V17" s="41"/>
      <c r="W17" s="41"/>
      <c r="X17" s="2"/>
      <c r="Y17" s="2"/>
      <c r="Z17" s="2"/>
      <c r="AA17" s="41"/>
      <c r="AB17" s="2"/>
      <c r="AC17" s="2"/>
      <c r="AD17" s="2"/>
      <c r="AE17" s="2"/>
      <c r="AF17" s="41"/>
      <c r="AG17" s="2"/>
      <c r="AH17" s="41"/>
      <c r="AI17" s="2"/>
    </row>
    <row r="18" spans="1:35">
      <c r="A18" s="9" t="s">
        <v>68</v>
      </c>
      <c r="B18" s="9" t="s">
        <v>93</v>
      </c>
      <c r="C18" s="92"/>
      <c r="D18" s="41"/>
      <c r="E18" s="2"/>
      <c r="F18" s="41"/>
      <c r="G18" s="2"/>
      <c r="H18" s="2"/>
      <c r="I18" s="2"/>
      <c r="J18" s="2"/>
      <c r="K18" s="2"/>
      <c r="L18" s="41"/>
      <c r="M18" s="2"/>
      <c r="N18" s="41"/>
      <c r="O18" s="41"/>
      <c r="P18" s="2"/>
      <c r="Q18" s="2"/>
      <c r="R18" s="41"/>
      <c r="S18" s="41"/>
      <c r="T18" s="41"/>
      <c r="U18" s="41"/>
      <c r="V18" s="41"/>
      <c r="W18" s="41"/>
      <c r="X18" s="2"/>
      <c r="Y18" s="2"/>
      <c r="Z18" s="2"/>
      <c r="AA18" s="41"/>
      <c r="AB18" s="2"/>
      <c r="AC18" s="2"/>
      <c r="AD18" s="2"/>
      <c r="AE18" s="2"/>
      <c r="AF18" s="41"/>
      <c r="AG18" s="2"/>
      <c r="AH18" s="41"/>
      <c r="AI18" s="2"/>
    </row>
    <row r="19" spans="1:35">
      <c r="A19" s="9" t="s">
        <v>69</v>
      </c>
      <c r="B19" s="9" t="s">
        <v>94</v>
      </c>
      <c r="C19" s="41"/>
      <c r="D19" s="41"/>
      <c r="E19" s="2"/>
      <c r="F19" s="41"/>
      <c r="G19" s="2"/>
      <c r="H19" s="2"/>
      <c r="I19" s="2"/>
      <c r="J19" s="2"/>
      <c r="K19" s="2"/>
      <c r="L19" s="41"/>
      <c r="M19" s="2"/>
      <c r="N19" s="41"/>
      <c r="O19" s="41"/>
      <c r="P19" s="2"/>
      <c r="Q19" s="2"/>
      <c r="R19" s="41"/>
      <c r="S19" s="41"/>
      <c r="T19" s="41"/>
      <c r="U19" s="41"/>
      <c r="V19" s="41"/>
      <c r="W19" s="41"/>
      <c r="X19" s="2"/>
      <c r="Y19" s="2"/>
      <c r="Z19" s="2"/>
      <c r="AA19" s="41"/>
      <c r="AB19" s="2"/>
      <c r="AC19" s="2"/>
      <c r="AD19" s="2"/>
      <c r="AE19" s="2"/>
      <c r="AF19" s="41"/>
      <c r="AG19" s="2"/>
      <c r="AH19" s="41"/>
      <c r="AI19" s="2"/>
    </row>
    <row r="20" spans="1:35">
      <c r="A20" s="20" t="s">
        <v>55</v>
      </c>
      <c r="B20" s="20" t="s">
        <v>100</v>
      </c>
      <c r="C20" s="41"/>
      <c r="D20" s="41"/>
      <c r="E20" s="2"/>
      <c r="F20" s="41"/>
      <c r="G20" s="2"/>
      <c r="H20" s="2"/>
      <c r="I20" s="2"/>
      <c r="J20" s="2"/>
      <c r="K20" s="2"/>
      <c r="L20" s="41"/>
      <c r="M20" s="2"/>
      <c r="N20" s="41"/>
      <c r="O20" s="41"/>
      <c r="P20" s="2"/>
      <c r="Q20" s="2"/>
      <c r="R20" s="41"/>
      <c r="S20" s="41"/>
      <c r="T20" s="41"/>
      <c r="U20" s="41"/>
      <c r="V20" s="41"/>
      <c r="W20" s="41"/>
      <c r="X20" s="2"/>
      <c r="Y20" s="2"/>
      <c r="Z20" s="2"/>
      <c r="AA20" s="41"/>
      <c r="AB20" s="2"/>
      <c r="AC20" s="2"/>
      <c r="AD20" s="2"/>
      <c r="AE20" s="2"/>
      <c r="AF20" s="41"/>
      <c r="AG20" s="2"/>
      <c r="AH20" s="41"/>
      <c r="AI20" s="2"/>
    </row>
    <row r="21" spans="1:35">
      <c r="A21" s="9" t="s">
        <v>70</v>
      </c>
      <c r="B21" s="9" t="s">
        <v>99</v>
      </c>
      <c r="C21" s="92"/>
      <c r="D21" s="41"/>
      <c r="E21" s="2"/>
      <c r="F21" s="41"/>
      <c r="G21" s="41" t="s">
        <v>233</v>
      </c>
      <c r="H21" s="2"/>
      <c r="I21" s="2"/>
      <c r="J21" s="2"/>
      <c r="K21" s="2"/>
      <c r="L21" s="41"/>
      <c r="M21" s="2"/>
      <c r="N21" s="41"/>
      <c r="O21" s="41" t="s">
        <v>233</v>
      </c>
      <c r="P21" s="2"/>
      <c r="Q21" s="41" t="s">
        <v>194</v>
      </c>
      <c r="R21" s="41" t="s">
        <v>391</v>
      </c>
      <c r="S21" s="41" t="s">
        <v>184</v>
      </c>
      <c r="T21" s="41"/>
      <c r="U21" s="41"/>
      <c r="V21" s="41"/>
      <c r="W21" s="41"/>
      <c r="X21" s="2"/>
      <c r="Y21" s="2"/>
      <c r="Z21" s="2"/>
      <c r="AA21" s="41"/>
      <c r="AB21" s="2"/>
      <c r="AC21" s="2"/>
      <c r="AD21" s="2"/>
      <c r="AE21" s="41" t="s">
        <v>184</v>
      </c>
      <c r="AF21" s="41" t="s">
        <v>435</v>
      </c>
      <c r="AG21" s="41" t="s">
        <v>391</v>
      </c>
      <c r="AH21" s="41"/>
      <c r="AI21" s="2"/>
    </row>
    <row r="22" spans="1:35">
      <c r="A22" s="9" t="s">
        <v>71</v>
      </c>
      <c r="B22" s="9" t="s">
        <v>96</v>
      </c>
      <c r="C22" s="41"/>
      <c r="D22" s="41"/>
      <c r="E22" s="2"/>
      <c r="F22" s="41"/>
      <c r="G22" s="2"/>
      <c r="H22" s="2"/>
      <c r="I22" s="2"/>
      <c r="J22" s="2"/>
      <c r="K22" s="2"/>
      <c r="L22" s="41"/>
      <c r="M22" s="2"/>
      <c r="N22" s="41"/>
      <c r="O22" s="41"/>
      <c r="P22" s="2"/>
      <c r="Q22" s="2"/>
      <c r="R22" s="41"/>
      <c r="S22" s="41"/>
      <c r="T22" s="41"/>
      <c r="U22" s="41"/>
      <c r="V22" s="41"/>
      <c r="W22" s="41"/>
      <c r="X22" s="2"/>
      <c r="Y22" s="2"/>
      <c r="Z22" s="2"/>
      <c r="AA22" s="41"/>
      <c r="AB22" s="2"/>
      <c r="AC22" s="2"/>
      <c r="AD22" s="2"/>
      <c r="AE22" s="2"/>
      <c r="AF22" s="41"/>
      <c r="AG22" s="2"/>
      <c r="AH22" s="41"/>
      <c r="AI22" s="2"/>
    </row>
    <row r="23" spans="1:35">
      <c r="A23" s="9" t="s">
        <v>72</v>
      </c>
      <c r="B23" s="9" t="s">
        <v>100</v>
      </c>
      <c r="C23" s="41"/>
      <c r="D23" s="41"/>
      <c r="E23" s="2"/>
      <c r="F23" s="41" t="s">
        <v>233</v>
      </c>
      <c r="G23" s="2"/>
      <c r="H23" s="2"/>
      <c r="I23" s="2"/>
      <c r="J23" s="2"/>
      <c r="K23" s="2"/>
      <c r="L23" s="41"/>
      <c r="M23" s="2"/>
      <c r="N23" s="41"/>
      <c r="O23" s="41"/>
      <c r="P23" s="2"/>
      <c r="Q23" s="2"/>
      <c r="R23" s="41"/>
      <c r="S23" s="41"/>
      <c r="T23" s="41"/>
      <c r="U23" s="41"/>
      <c r="V23" s="41"/>
      <c r="W23" s="41"/>
      <c r="X23" s="2"/>
      <c r="Y23" s="2"/>
      <c r="Z23" s="2"/>
      <c r="AA23" s="41"/>
      <c r="AB23" s="2"/>
      <c r="AC23" s="2"/>
      <c r="AD23" s="2"/>
      <c r="AE23" s="2"/>
      <c r="AF23" s="41"/>
      <c r="AG23" s="2"/>
      <c r="AH23" s="41"/>
      <c r="AI23" s="2"/>
    </row>
    <row r="24" spans="1:35">
      <c r="A24" s="91" t="s">
        <v>418</v>
      </c>
      <c r="B24" s="91" t="s">
        <v>317</v>
      </c>
      <c r="C24" s="41"/>
      <c r="D24" s="41"/>
      <c r="E24" s="2"/>
      <c r="F24" s="41"/>
      <c r="G24" s="2"/>
      <c r="H24" s="2"/>
      <c r="I24" s="2"/>
      <c r="J24" s="2"/>
      <c r="K24" s="2"/>
      <c r="L24" s="41"/>
      <c r="M24" s="2"/>
      <c r="N24" s="41"/>
      <c r="O24" s="41"/>
      <c r="P24" s="2"/>
      <c r="Q24" s="2"/>
      <c r="R24" s="41"/>
      <c r="S24" s="41"/>
      <c r="T24" s="41"/>
      <c r="U24" s="41"/>
      <c r="V24" s="41"/>
      <c r="W24" s="41"/>
      <c r="X24" s="2"/>
      <c r="Y24" s="2"/>
      <c r="Z24" s="41" t="s">
        <v>184</v>
      </c>
      <c r="AA24" s="41"/>
      <c r="AB24" s="2"/>
      <c r="AC24" s="41" t="s">
        <v>374</v>
      </c>
      <c r="AD24" s="2"/>
      <c r="AE24" s="2"/>
      <c r="AF24" s="41"/>
      <c r="AG24" s="2"/>
      <c r="AH24" s="41"/>
      <c r="AI24" s="2"/>
    </row>
    <row r="25" spans="1:35">
      <c r="A25" s="9" t="s">
        <v>318</v>
      </c>
      <c r="B25" s="9" t="s">
        <v>317</v>
      </c>
      <c r="C25" s="41" t="s">
        <v>339</v>
      </c>
      <c r="D25" s="41" t="s">
        <v>240</v>
      </c>
      <c r="E25" s="2"/>
      <c r="F25" s="41"/>
      <c r="G25" s="41" t="s">
        <v>240</v>
      </c>
      <c r="H25" s="2"/>
      <c r="I25" s="2"/>
      <c r="J25" s="2"/>
      <c r="K25" s="2"/>
      <c r="L25" s="41"/>
      <c r="M25" s="2"/>
      <c r="N25" s="41"/>
      <c r="O25" s="41" t="s">
        <v>202</v>
      </c>
      <c r="P25" s="41" t="s">
        <v>233</v>
      </c>
      <c r="Q25" s="2"/>
      <c r="R25" s="41"/>
      <c r="S25" s="41"/>
      <c r="T25" s="41"/>
      <c r="U25" s="41" t="s">
        <v>184</v>
      </c>
      <c r="V25" s="41"/>
      <c r="W25" s="41"/>
      <c r="X25" s="2"/>
      <c r="Y25" s="2"/>
      <c r="Z25" s="2"/>
      <c r="AA25" s="41"/>
      <c r="AB25" s="2"/>
      <c r="AC25" s="2"/>
      <c r="AD25" s="2"/>
      <c r="AE25" s="2"/>
      <c r="AF25" s="41"/>
      <c r="AG25" s="2"/>
      <c r="AH25" s="41" t="s">
        <v>240</v>
      </c>
      <c r="AI25" s="2"/>
    </row>
    <row r="26" spans="1:35">
      <c r="A26" s="9" t="s">
        <v>73</v>
      </c>
      <c r="B26" s="9" t="s">
        <v>101</v>
      </c>
      <c r="C26" s="41"/>
      <c r="D26" s="41"/>
      <c r="E26" s="2"/>
      <c r="F26" s="41"/>
      <c r="G26" s="2"/>
      <c r="H26" s="2"/>
      <c r="I26" s="2"/>
      <c r="J26" s="2"/>
      <c r="K26" s="2"/>
      <c r="L26" s="41"/>
      <c r="M26" s="2"/>
      <c r="N26" s="41"/>
      <c r="O26" s="41"/>
      <c r="P26" s="2"/>
      <c r="Q26" s="2"/>
      <c r="R26" s="41"/>
      <c r="S26" s="41"/>
      <c r="T26" s="41"/>
      <c r="U26" s="41"/>
      <c r="V26" s="41"/>
      <c r="W26" s="41"/>
      <c r="X26" s="2"/>
      <c r="Y26" s="2"/>
      <c r="Z26" s="2"/>
      <c r="AA26" s="41"/>
      <c r="AB26" s="2"/>
      <c r="AC26" s="2"/>
      <c r="AD26" s="2"/>
      <c r="AE26" s="2"/>
      <c r="AF26" s="41"/>
      <c r="AG26" s="2"/>
      <c r="AH26" s="41"/>
      <c r="AI26" s="2"/>
    </row>
    <row r="27" spans="1:35">
      <c r="A27" s="9" t="s">
        <v>319</v>
      </c>
      <c r="B27" s="9" t="s">
        <v>98</v>
      </c>
      <c r="C27" s="41"/>
      <c r="D27" s="41"/>
      <c r="E27" s="2"/>
      <c r="F27" s="41" t="s">
        <v>233</v>
      </c>
      <c r="G27" s="2"/>
      <c r="H27" s="2"/>
      <c r="I27" s="2"/>
      <c r="J27" s="41" t="s">
        <v>233</v>
      </c>
      <c r="K27" s="2"/>
      <c r="L27" s="41"/>
      <c r="M27" s="2"/>
      <c r="N27" s="41"/>
      <c r="O27" s="41"/>
      <c r="P27" s="2"/>
      <c r="Q27" s="2"/>
      <c r="R27" s="41"/>
      <c r="S27" s="41"/>
      <c r="T27" s="41"/>
      <c r="U27" s="41"/>
      <c r="V27" s="41"/>
      <c r="W27" s="41"/>
      <c r="X27" s="2"/>
      <c r="Y27" s="2"/>
      <c r="Z27" s="2"/>
      <c r="AA27" s="41"/>
      <c r="AB27" s="2"/>
      <c r="AC27" s="41" t="s">
        <v>233</v>
      </c>
      <c r="AD27" s="2"/>
      <c r="AE27" s="2"/>
      <c r="AF27" s="41"/>
      <c r="AG27" s="2"/>
      <c r="AH27" s="94" t="s">
        <v>233</v>
      </c>
      <c r="AI27" s="2"/>
    </row>
    <row r="28" spans="1:35">
      <c r="A28" s="9" t="s">
        <v>74</v>
      </c>
      <c r="B28" s="9" t="s">
        <v>100</v>
      </c>
      <c r="C28" s="41" t="s">
        <v>233</v>
      </c>
      <c r="D28" s="41"/>
      <c r="E28" s="2"/>
      <c r="F28" s="41"/>
      <c r="G28" s="2"/>
      <c r="H28" s="41" t="s">
        <v>233</v>
      </c>
      <c r="I28" s="41" t="s">
        <v>233</v>
      </c>
      <c r="J28" s="2"/>
      <c r="K28" s="2"/>
      <c r="L28" s="41"/>
      <c r="M28" s="2"/>
      <c r="N28" s="41"/>
      <c r="O28" s="41"/>
      <c r="P28" s="2"/>
      <c r="Q28" s="2"/>
      <c r="R28" s="41"/>
      <c r="S28" s="41"/>
      <c r="T28" s="41"/>
      <c r="U28" s="41"/>
      <c r="V28" s="41"/>
      <c r="W28" s="41"/>
      <c r="X28" s="2"/>
      <c r="Y28" s="2"/>
      <c r="Z28" s="2"/>
      <c r="AA28" s="41"/>
      <c r="AB28" s="2"/>
      <c r="AC28" s="2"/>
      <c r="AD28" s="2"/>
      <c r="AE28" s="2"/>
      <c r="AF28" s="41"/>
      <c r="AG28" s="2"/>
      <c r="AH28" s="41"/>
      <c r="AI28" s="2"/>
    </row>
    <row r="29" spans="1:35">
      <c r="A29" s="91" t="s">
        <v>423</v>
      </c>
      <c r="B29" s="9"/>
      <c r="D29" s="41"/>
      <c r="E29" s="2"/>
      <c r="F29" s="41"/>
      <c r="G29" s="2"/>
      <c r="H29" s="41"/>
      <c r="I29" s="41"/>
      <c r="J29" s="2"/>
      <c r="K29" s="2"/>
      <c r="L29" s="41"/>
      <c r="M29" s="2"/>
      <c r="N29" s="41"/>
      <c r="O29" s="41"/>
      <c r="P29" s="2"/>
      <c r="Q29" s="2"/>
      <c r="R29" s="41"/>
      <c r="S29" s="41"/>
      <c r="T29" s="41"/>
      <c r="U29" s="41"/>
      <c r="V29" s="41"/>
      <c r="W29" s="41"/>
      <c r="X29" s="2"/>
      <c r="Y29" s="2"/>
      <c r="Z29" s="2"/>
      <c r="AA29" s="41"/>
      <c r="AB29" s="41" t="s">
        <v>374</v>
      </c>
      <c r="AC29" s="2"/>
      <c r="AD29" s="2"/>
      <c r="AE29" s="2"/>
      <c r="AF29" s="41"/>
      <c r="AG29" s="2"/>
      <c r="AH29" s="41"/>
      <c r="AI29" s="2"/>
    </row>
    <row r="30" spans="1:35">
      <c r="A30" s="9" t="s">
        <v>77</v>
      </c>
      <c r="B30" s="9" t="s">
        <v>103</v>
      </c>
      <c r="C30" s="92"/>
      <c r="D30" s="41"/>
      <c r="E30" s="2"/>
      <c r="F30" s="41" t="s">
        <v>233</v>
      </c>
      <c r="G30" s="2"/>
      <c r="H30" s="2"/>
      <c r="I30" s="2"/>
      <c r="J30" s="41" t="s">
        <v>233</v>
      </c>
      <c r="K30" s="2"/>
      <c r="L30" s="41"/>
      <c r="M30" s="2"/>
      <c r="N30" s="41"/>
      <c r="O30" s="41"/>
      <c r="P30" s="2"/>
      <c r="Q30" s="2"/>
      <c r="R30" s="41"/>
      <c r="S30" s="41"/>
      <c r="T30" s="41"/>
      <c r="U30" s="41"/>
      <c r="V30" s="41"/>
      <c r="W30" s="41"/>
      <c r="X30" s="2"/>
      <c r="Y30" s="2"/>
      <c r="Z30" s="2"/>
      <c r="AA30" s="41"/>
      <c r="AB30" s="2"/>
      <c r="AC30" s="2"/>
      <c r="AD30" s="2"/>
      <c r="AE30" s="2"/>
      <c r="AF30" s="41"/>
      <c r="AG30" s="2"/>
      <c r="AH30" s="41"/>
      <c r="AI30" s="2"/>
    </row>
    <row r="31" spans="1:35">
      <c r="A31" s="9" t="s">
        <v>78</v>
      </c>
      <c r="B31" s="9" t="s">
        <v>104</v>
      </c>
      <c r="C31" s="41"/>
      <c r="E31" s="41" t="s">
        <v>267</v>
      </c>
      <c r="F31" s="41" t="s">
        <v>166</v>
      </c>
      <c r="G31" s="41" t="s">
        <v>166</v>
      </c>
      <c r="H31" s="2" t="s">
        <v>359</v>
      </c>
      <c r="I31" s="2" t="s">
        <v>362</v>
      </c>
      <c r="J31" s="2" t="s">
        <v>369</v>
      </c>
      <c r="K31" s="2" t="s">
        <v>371</v>
      </c>
      <c r="L31" s="41" t="s">
        <v>374</v>
      </c>
      <c r="M31" s="2"/>
      <c r="N31" s="41" t="s">
        <v>173</v>
      </c>
      <c r="O31" s="41" t="s">
        <v>184</v>
      </c>
      <c r="P31" s="2" t="s">
        <v>386</v>
      </c>
      <c r="Q31" s="2"/>
      <c r="R31" s="41"/>
      <c r="S31" s="41" t="s">
        <v>374</v>
      </c>
      <c r="T31" s="41" t="s">
        <v>184</v>
      </c>
      <c r="U31" s="41" t="s">
        <v>184</v>
      </c>
      <c r="V31" s="41" t="s">
        <v>194</v>
      </c>
      <c r="W31" s="41" t="s">
        <v>405</v>
      </c>
      <c r="X31" s="41" t="s">
        <v>184</v>
      </c>
      <c r="Y31" s="41" t="s">
        <v>391</v>
      </c>
      <c r="Z31" s="2"/>
      <c r="AA31" s="41"/>
      <c r="AB31" s="2"/>
      <c r="AC31" s="41" t="s">
        <v>184</v>
      </c>
      <c r="AD31" s="2"/>
      <c r="AE31" s="2" t="s">
        <v>433</v>
      </c>
      <c r="AF31" s="41" t="s">
        <v>374</v>
      </c>
      <c r="AG31" s="41" t="s">
        <v>194</v>
      </c>
      <c r="AH31" s="41" t="s">
        <v>359</v>
      </c>
      <c r="AI31" s="2"/>
    </row>
    <row r="32" spans="1:35">
      <c r="A32" s="9" t="s">
        <v>280</v>
      </c>
      <c r="B32" s="9" t="s">
        <v>98</v>
      </c>
      <c r="C32" s="41"/>
      <c r="D32" s="41"/>
      <c r="E32" s="2"/>
      <c r="F32" s="41"/>
      <c r="G32" s="2"/>
      <c r="H32" s="2"/>
      <c r="I32" s="2"/>
      <c r="J32" s="2"/>
      <c r="K32" s="2"/>
      <c r="L32" s="41"/>
      <c r="M32" s="2"/>
      <c r="N32" s="41"/>
      <c r="O32" s="41"/>
      <c r="P32" s="2"/>
      <c r="Q32" s="2"/>
      <c r="R32" s="41" t="s">
        <v>233</v>
      </c>
      <c r="S32" s="41"/>
      <c r="T32" s="41"/>
      <c r="U32" s="41"/>
      <c r="V32" s="41"/>
      <c r="W32" s="41" t="s">
        <v>233</v>
      </c>
      <c r="X32" s="2"/>
      <c r="Y32" s="2"/>
      <c r="Z32" s="2"/>
      <c r="AA32" s="41" t="s">
        <v>184</v>
      </c>
      <c r="AB32" s="2"/>
      <c r="AC32" s="2"/>
      <c r="AD32" s="2"/>
      <c r="AE32" s="2"/>
      <c r="AF32" s="41"/>
      <c r="AG32" s="2"/>
      <c r="AH32" s="94" t="s">
        <v>233</v>
      </c>
      <c r="AI32" s="2"/>
    </row>
    <row r="33" spans="1:35">
      <c r="A33" s="9" t="s">
        <v>80</v>
      </c>
      <c r="B33" s="9" t="s">
        <v>106</v>
      </c>
      <c r="C33" s="41"/>
      <c r="D33" s="41"/>
      <c r="E33" s="2"/>
      <c r="F33" s="41"/>
      <c r="G33" s="2"/>
      <c r="H33" s="2"/>
      <c r="I33" s="2"/>
      <c r="J33" s="2"/>
      <c r="K33" s="2"/>
      <c r="L33" s="41"/>
      <c r="M33" s="2"/>
      <c r="N33" s="41"/>
      <c r="O33" s="41"/>
      <c r="P33" s="2"/>
      <c r="Q33" s="2"/>
      <c r="R33" s="41"/>
      <c r="S33" s="41"/>
      <c r="T33" s="41"/>
      <c r="U33" s="41"/>
      <c r="V33" s="41"/>
      <c r="W33" s="41"/>
      <c r="X33" s="2"/>
      <c r="Y33" s="2"/>
      <c r="Z33" s="2"/>
      <c r="AA33" s="41"/>
      <c r="AB33" s="2"/>
      <c r="AC33" s="2"/>
      <c r="AD33" s="2"/>
      <c r="AE33" s="2"/>
      <c r="AF33" s="41"/>
      <c r="AG33" s="2"/>
      <c r="AH33" s="41"/>
      <c r="AI33" s="2"/>
    </row>
    <row r="34" spans="1:35">
      <c r="A34" s="9" t="s">
        <v>81</v>
      </c>
      <c r="B34" s="9" t="s">
        <v>105</v>
      </c>
      <c r="C34" s="41"/>
      <c r="D34" s="41"/>
      <c r="E34" s="2"/>
      <c r="F34" s="41"/>
      <c r="G34" s="2"/>
      <c r="H34" s="2"/>
      <c r="I34" s="2"/>
      <c r="J34" s="2"/>
      <c r="K34" s="2"/>
      <c r="L34" s="41"/>
      <c r="M34" s="2"/>
      <c r="N34" s="41"/>
      <c r="O34" s="41"/>
      <c r="P34" s="2"/>
      <c r="Q34" s="2"/>
      <c r="R34" s="41"/>
      <c r="S34" s="41"/>
      <c r="T34" s="41"/>
      <c r="U34" s="41"/>
      <c r="V34" s="41"/>
      <c r="W34" s="41"/>
      <c r="X34" s="2"/>
      <c r="Y34" s="2"/>
      <c r="Z34" s="2"/>
      <c r="AA34" s="41"/>
      <c r="AB34" s="2"/>
      <c r="AC34" s="2"/>
      <c r="AD34" s="2"/>
      <c r="AE34" s="2"/>
      <c r="AF34" s="41"/>
      <c r="AG34" s="2"/>
      <c r="AH34" s="41"/>
      <c r="AI34" s="2"/>
    </row>
    <row r="35" spans="1:35">
      <c r="A35" s="9" t="s">
        <v>82</v>
      </c>
      <c r="B35" s="9" t="s">
        <v>105</v>
      </c>
      <c r="C35" s="41"/>
      <c r="D35" s="41"/>
      <c r="E35" s="2"/>
      <c r="F35" s="41"/>
      <c r="G35" s="2"/>
      <c r="H35" s="2"/>
      <c r="I35" s="2"/>
      <c r="J35" s="2"/>
      <c r="K35" s="2"/>
      <c r="L35" s="41"/>
      <c r="M35" s="2"/>
      <c r="N35" s="41"/>
      <c r="O35" s="41"/>
      <c r="P35" s="2"/>
      <c r="Q35" s="2"/>
      <c r="R35" s="41"/>
      <c r="S35" s="41"/>
      <c r="T35" s="41"/>
      <c r="U35" s="41"/>
      <c r="V35" s="41"/>
      <c r="W35" s="41"/>
      <c r="X35" s="2"/>
      <c r="Y35" s="2"/>
      <c r="Z35" s="2"/>
      <c r="AA35" s="41"/>
      <c r="AB35" s="2"/>
      <c r="AC35" s="2"/>
      <c r="AD35" s="2"/>
      <c r="AE35" s="2"/>
      <c r="AF35" s="41"/>
      <c r="AG35" s="2"/>
      <c r="AH35" s="41"/>
      <c r="AI35" s="2"/>
    </row>
    <row r="36" spans="1:35">
      <c r="A36" s="9" t="s">
        <v>350</v>
      </c>
      <c r="B36" s="9" t="s">
        <v>99</v>
      </c>
      <c r="C36" s="41"/>
      <c r="D36" s="41"/>
      <c r="E36" s="2"/>
      <c r="F36" s="41"/>
      <c r="G36" s="2"/>
      <c r="H36" s="2"/>
      <c r="I36" s="2"/>
      <c r="J36" s="2"/>
      <c r="K36" s="2"/>
      <c r="L36" s="41"/>
      <c r="M36" s="2"/>
      <c r="N36" s="41"/>
      <c r="O36" s="41"/>
      <c r="P36" s="2"/>
      <c r="Q36" s="2"/>
      <c r="R36" s="41"/>
      <c r="S36" s="41"/>
      <c r="T36" s="41"/>
      <c r="U36" s="41"/>
      <c r="V36" s="41"/>
      <c r="W36" s="41"/>
      <c r="X36" s="2"/>
      <c r="Y36" s="2"/>
      <c r="Z36" s="2"/>
      <c r="AA36" s="41"/>
      <c r="AB36" s="2"/>
      <c r="AC36" s="2"/>
      <c r="AD36" s="2"/>
      <c r="AE36" s="2"/>
      <c r="AF36" s="41"/>
      <c r="AG36" s="94" t="s">
        <v>233</v>
      </c>
      <c r="AH36" s="41"/>
      <c r="AI36" s="2"/>
    </row>
    <row r="37" spans="1:35">
      <c r="A37" s="9" t="s">
        <v>83</v>
      </c>
      <c r="B37" s="9" t="s">
        <v>101</v>
      </c>
      <c r="C37" s="41"/>
      <c r="D37" s="41"/>
      <c r="E37" s="2"/>
      <c r="F37" s="41"/>
      <c r="G37" s="2"/>
      <c r="H37" s="2"/>
      <c r="I37" s="2"/>
      <c r="J37" s="2"/>
      <c r="K37" s="2"/>
      <c r="L37" s="41"/>
      <c r="M37" s="2"/>
      <c r="N37" s="41"/>
      <c r="O37" s="41"/>
      <c r="P37" s="2"/>
      <c r="Q37" s="2"/>
      <c r="R37" s="41"/>
      <c r="S37" s="41"/>
      <c r="T37" s="41"/>
      <c r="U37" s="41"/>
      <c r="V37" s="41"/>
      <c r="W37" s="41"/>
      <c r="X37" s="2"/>
      <c r="Y37" s="2"/>
      <c r="Z37" s="2"/>
      <c r="AA37" s="41"/>
      <c r="AB37" s="2"/>
      <c r="AC37" s="2"/>
      <c r="AD37" s="2"/>
      <c r="AE37" s="2"/>
      <c r="AF37" s="41"/>
      <c r="AG37" s="2"/>
      <c r="AH37" s="41"/>
      <c r="AI37" s="2"/>
    </row>
    <row r="38" spans="1:35">
      <c r="A38" s="9" t="s">
        <v>84</v>
      </c>
      <c r="B38" s="9" t="s">
        <v>101</v>
      </c>
      <c r="C38" s="41"/>
      <c r="D38" s="41"/>
      <c r="E38" s="2"/>
      <c r="F38" s="41"/>
      <c r="G38" s="2"/>
      <c r="H38" s="2"/>
      <c r="I38" s="2"/>
      <c r="J38" s="2"/>
      <c r="K38" s="2"/>
      <c r="L38" s="41"/>
      <c r="M38" s="2"/>
      <c r="N38" s="41"/>
      <c r="O38" s="41"/>
      <c r="P38" s="2"/>
      <c r="Q38" s="2"/>
      <c r="R38" s="41"/>
      <c r="S38" s="41"/>
      <c r="T38" s="41"/>
      <c r="U38" s="41"/>
      <c r="V38" s="41"/>
      <c r="W38" s="41"/>
      <c r="X38" s="2"/>
      <c r="Y38" s="2"/>
      <c r="Z38" s="2"/>
      <c r="AA38" s="41"/>
      <c r="AB38" s="2"/>
      <c r="AC38" s="2"/>
      <c r="AD38" s="2"/>
      <c r="AE38" s="2"/>
      <c r="AF38" s="41"/>
      <c r="AG38" s="2"/>
      <c r="AH38" s="41"/>
      <c r="AI38" s="2"/>
    </row>
    <row r="39" spans="1:35">
      <c r="A39" s="9" t="s">
        <v>85</v>
      </c>
      <c r="B39" s="9" t="s">
        <v>107</v>
      </c>
      <c r="C39" s="41"/>
      <c r="D39" s="41"/>
      <c r="E39" s="2"/>
      <c r="F39" s="41"/>
      <c r="G39" s="2"/>
      <c r="H39" s="2"/>
      <c r="I39" s="2"/>
      <c r="J39" s="2"/>
      <c r="K39" s="41" t="s">
        <v>233</v>
      </c>
      <c r="L39" s="41" t="s">
        <v>233</v>
      </c>
      <c r="M39" s="2"/>
      <c r="N39" s="41"/>
      <c r="O39" s="41"/>
      <c r="P39" s="41" t="s">
        <v>233</v>
      </c>
      <c r="Q39" s="2"/>
      <c r="R39" s="41"/>
      <c r="S39" s="41"/>
      <c r="T39" s="41"/>
      <c r="U39" s="41"/>
      <c r="V39" s="41"/>
      <c r="W39" s="41"/>
      <c r="X39" s="2"/>
      <c r="Y39" s="2"/>
      <c r="Z39" s="2"/>
      <c r="AA39" s="41"/>
      <c r="AB39" s="2"/>
      <c r="AC39" s="2"/>
      <c r="AD39" s="2"/>
      <c r="AE39" s="2"/>
      <c r="AF39" s="41"/>
      <c r="AG39" s="2"/>
      <c r="AH39" s="41"/>
      <c r="AI39" s="2"/>
    </row>
    <row r="40" spans="1:35">
      <c r="A40" s="9" t="s">
        <v>320</v>
      </c>
      <c r="B40" s="9" t="s">
        <v>107</v>
      </c>
      <c r="C40" s="41"/>
      <c r="D40" s="41"/>
      <c r="E40" s="2"/>
      <c r="F40" s="41"/>
      <c r="G40" s="2"/>
      <c r="H40" s="2"/>
      <c r="I40" s="2"/>
      <c r="J40" s="2"/>
      <c r="K40" s="2"/>
      <c r="L40" s="41"/>
      <c r="M40" s="2"/>
      <c r="N40" s="41"/>
      <c r="O40" s="41"/>
      <c r="P40" s="2"/>
      <c r="Q40" s="2"/>
      <c r="R40" s="41"/>
      <c r="S40" s="41"/>
      <c r="T40" s="41"/>
      <c r="U40" s="41"/>
      <c r="V40" s="41"/>
      <c r="W40" s="41"/>
      <c r="X40" s="2"/>
      <c r="Y40" s="2"/>
      <c r="Z40" s="2"/>
      <c r="AA40" s="41"/>
      <c r="AB40" s="2"/>
      <c r="AC40" s="41" t="s">
        <v>233</v>
      </c>
      <c r="AD40" s="2"/>
      <c r="AE40" s="2"/>
      <c r="AF40" s="41" t="s">
        <v>233</v>
      </c>
      <c r="AG40" s="2"/>
      <c r="AH40" s="41"/>
      <c r="AI40" s="2"/>
    </row>
    <row r="41" spans="1:35">
      <c r="A41" s="9" t="s">
        <v>89</v>
      </c>
      <c r="B41" s="9" t="s">
        <v>97</v>
      </c>
      <c r="C41" s="41"/>
      <c r="D41" s="41"/>
      <c r="E41" s="2"/>
      <c r="F41" s="41"/>
      <c r="G41" s="2"/>
      <c r="H41" s="2"/>
      <c r="I41" s="2"/>
      <c r="J41" s="2"/>
      <c r="K41" s="2"/>
      <c r="L41" s="41"/>
      <c r="M41" s="2"/>
      <c r="N41" s="41"/>
      <c r="O41" s="41"/>
      <c r="P41" s="2"/>
      <c r="Q41" s="2"/>
      <c r="R41" s="41"/>
      <c r="S41" s="41"/>
      <c r="T41" s="41"/>
      <c r="U41" s="41"/>
      <c r="V41" s="41"/>
      <c r="W41" s="41"/>
      <c r="X41" s="2"/>
      <c r="Y41" s="2"/>
      <c r="Z41" s="2"/>
      <c r="AA41" s="41"/>
      <c r="AB41" s="2"/>
      <c r="AC41" s="2"/>
      <c r="AD41" s="2"/>
      <c r="AE41" s="2"/>
      <c r="AF41" s="41"/>
      <c r="AG41" s="2"/>
      <c r="AH41" s="41"/>
      <c r="AI41" s="2"/>
    </row>
    <row r="42" spans="1:35">
      <c r="A42" s="9" t="s">
        <v>76</v>
      </c>
      <c r="B42" s="9" t="s">
        <v>102</v>
      </c>
      <c r="C42" s="41" t="s">
        <v>233</v>
      </c>
      <c r="D42" s="41"/>
      <c r="E42" s="2"/>
      <c r="F42" s="41" t="s">
        <v>233</v>
      </c>
      <c r="G42" s="41" t="s">
        <v>233</v>
      </c>
      <c r="H42" s="2"/>
      <c r="I42" s="2"/>
      <c r="J42" s="2"/>
      <c r="K42" s="2"/>
      <c r="L42" s="41"/>
      <c r="M42" s="2"/>
      <c r="N42" s="41"/>
      <c r="O42" s="41"/>
      <c r="P42" s="2"/>
      <c r="Q42" s="2"/>
      <c r="R42" s="41"/>
      <c r="S42" s="41"/>
      <c r="T42" s="41"/>
      <c r="U42" s="41"/>
      <c r="V42" s="41" t="s">
        <v>233</v>
      </c>
      <c r="W42" s="41"/>
      <c r="X42" s="2"/>
      <c r="Y42" s="2"/>
      <c r="Z42" s="41" t="s">
        <v>233</v>
      </c>
      <c r="AA42" s="41"/>
      <c r="AB42" s="41" t="s">
        <v>233</v>
      </c>
      <c r="AC42" s="2"/>
      <c r="AD42" s="2"/>
      <c r="AE42" s="2"/>
      <c r="AF42" s="41"/>
      <c r="AG42" s="2"/>
      <c r="AH42" s="41"/>
      <c r="AI42" s="2"/>
    </row>
    <row r="43" spans="1:35">
      <c r="A43" s="9" t="s">
        <v>91</v>
      </c>
      <c r="B43" s="9" t="s">
        <v>108</v>
      </c>
      <c r="C43" s="41"/>
      <c r="D43" s="41"/>
      <c r="E43" s="2"/>
      <c r="F43" s="41"/>
      <c r="G43" s="41" t="s">
        <v>233</v>
      </c>
      <c r="H43" s="2"/>
      <c r="I43" s="2"/>
      <c r="J43" s="2"/>
      <c r="K43" s="2"/>
      <c r="L43" s="41"/>
      <c r="M43" s="2"/>
      <c r="N43" s="41"/>
      <c r="O43" s="41"/>
      <c r="P43" s="2"/>
      <c r="Q43" s="2"/>
      <c r="R43" s="41"/>
      <c r="S43" s="41"/>
      <c r="T43" s="41"/>
      <c r="U43" s="41"/>
      <c r="V43" s="41"/>
      <c r="W43" s="41"/>
      <c r="X43" s="2"/>
      <c r="Y43" s="2"/>
      <c r="Z43" s="2"/>
      <c r="AA43" s="41"/>
      <c r="AB43" s="2"/>
      <c r="AC43" s="2"/>
      <c r="AD43" s="2"/>
      <c r="AE43" s="2"/>
      <c r="AF43" s="41"/>
      <c r="AG43" s="2"/>
      <c r="AH43" s="41"/>
      <c r="AI43" s="2"/>
    </row>
    <row r="44" spans="1:35">
      <c r="A44" s="9" t="s">
        <v>92</v>
      </c>
      <c r="B44" s="9" t="s">
        <v>107</v>
      </c>
      <c r="C44" s="41"/>
      <c r="E44" s="41" t="s">
        <v>233</v>
      </c>
      <c r="F44" s="41"/>
      <c r="G44" s="41" t="s">
        <v>233</v>
      </c>
      <c r="H44" s="2"/>
      <c r="I44" s="2"/>
      <c r="J44" s="2"/>
      <c r="K44" s="2"/>
      <c r="L44" s="41"/>
      <c r="M44" s="2"/>
      <c r="N44" s="41"/>
      <c r="O44" s="41"/>
      <c r="P44" s="2"/>
      <c r="Q44" s="2"/>
      <c r="R44" s="41"/>
      <c r="S44" s="41"/>
      <c r="T44" s="41"/>
      <c r="U44" s="41"/>
      <c r="V44" s="41"/>
      <c r="W44" s="41"/>
      <c r="X44" s="2"/>
      <c r="Y44" s="2"/>
      <c r="Z44" s="2"/>
      <c r="AA44" s="41"/>
      <c r="AB44" s="41" t="s">
        <v>233</v>
      </c>
      <c r="AC44" s="2"/>
      <c r="AD44" s="2"/>
      <c r="AE44" s="2"/>
      <c r="AF44" s="41"/>
      <c r="AG44" s="94" t="s">
        <v>233</v>
      </c>
      <c r="AH44" s="94" t="s">
        <v>233</v>
      </c>
      <c r="AI44" s="2"/>
    </row>
    <row r="45" spans="1:35">
      <c r="A45" s="2" t="s">
        <v>321</v>
      </c>
      <c r="B45" s="2" t="s">
        <v>102</v>
      </c>
      <c r="C45" s="94" t="s">
        <v>233</v>
      </c>
      <c r="D45" s="94" t="s">
        <v>233</v>
      </c>
      <c r="E45" s="2"/>
      <c r="F45" s="41"/>
      <c r="G45" s="2"/>
      <c r="H45" s="2"/>
      <c r="I45" s="2"/>
      <c r="J45" s="2"/>
      <c r="K45" s="41" t="s">
        <v>233</v>
      </c>
      <c r="L45" s="41"/>
      <c r="M45" s="2"/>
      <c r="N45" s="41"/>
      <c r="O45" s="41"/>
      <c r="P45" s="2"/>
      <c r="Q45" s="41" t="s">
        <v>233</v>
      </c>
      <c r="R45" s="41"/>
      <c r="S45" s="41" t="s">
        <v>233</v>
      </c>
      <c r="T45" s="41"/>
      <c r="U45" s="41"/>
      <c r="V45" s="41"/>
      <c r="W45" s="41"/>
      <c r="X45" s="2"/>
      <c r="Y45" s="2"/>
      <c r="Z45" s="2"/>
      <c r="AA45" s="41"/>
      <c r="AB45" s="41" t="s">
        <v>233</v>
      </c>
      <c r="AC45" s="2"/>
      <c r="AD45" s="2"/>
      <c r="AE45" s="41" t="s">
        <v>233</v>
      </c>
      <c r="AF45" s="41" t="s">
        <v>233</v>
      </c>
      <c r="AG45" s="2"/>
      <c r="AH45" s="41"/>
      <c r="AI45" s="2"/>
    </row>
    <row r="46" spans="1:35">
      <c r="A46" s="1" t="s">
        <v>125</v>
      </c>
      <c r="D46" s="42" t="s">
        <v>343</v>
      </c>
      <c r="E46" s="42" t="s">
        <v>343</v>
      </c>
      <c r="G46" s="42" t="s">
        <v>343</v>
      </c>
    </row>
    <row r="47" spans="1:35">
      <c r="A47" s="43" t="s">
        <v>272</v>
      </c>
    </row>
  </sheetData>
  <mergeCells count="8">
    <mergeCell ref="Z1:AI1"/>
    <mergeCell ref="X1:Y1"/>
    <mergeCell ref="C1:G1"/>
    <mergeCell ref="H1:L1"/>
    <mergeCell ref="M1:N1"/>
    <mergeCell ref="S1:T1"/>
    <mergeCell ref="U1:W1"/>
    <mergeCell ref="O1:R1"/>
  </mergeCells>
  <phoneticPr fontId="26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L63"/>
  <sheetViews>
    <sheetView workbookViewId="0">
      <pane xSplit="1" topLeftCell="L1" activePane="topRight" state="frozen"/>
      <selection pane="topRight" activeCell="A38" sqref="A38:XFD38"/>
    </sheetView>
  </sheetViews>
  <sheetFormatPr defaultColWidth="11" defaultRowHeight="15.6"/>
  <cols>
    <col min="1" max="1" width="29.8984375" bestFit="1" customWidth="1"/>
    <col min="2" max="2" width="20.3984375" bestFit="1" customWidth="1"/>
    <col min="3" max="36" width="11" style="42"/>
    <col min="37" max="37" width="14.59765625" style="42" bestFit="1" customWidth="1"/>
    <col min="38" max="38" width="10.59765625" style="42" bestFit="1" customWidth="1"/>
  </cols>
  <sheetData>
    <row r="1" spans="1:38">
      <c r="A1" s="11"/>
      <c r="B1" s="11"/>
      <c r="C1" s="552" t="s">
        <v>121</v>
      </c>
      <c r="D1" s="553"/>
      <c r="E1" s="553"/>
      <c r="F1" s="553"/>
      <c r="G1" s="554"/>
      <c r="H1" s="533" t="s">
        <v>42</v>
      </c>
      <c r="I1" s="533"/>
      <c r="J1" s="533"/>
      <c r="K1" s="533"/>
      <c r="L1" s="533"/>
      <c r="M1" s="532" t="s">
        <v>19</v>
      </c>
      <c r="N1" s="532"/>
      <c r="O1" s="550" t="s">
        <v>42</v>
      </c>
      <c r="P1" s="551"/>
      <c r="Q1" s="551"/>
      <c r="R1" s="555"/>
      <c r="S1" s="532" t="s">
        <v>19</v>
      </c>
      <c r="T1" s="532"/>
      <c r="U1" s="533" t="s">
        <v>42</v>
      </c>
      <c r="V1" s="534"/>
      <c r="W1" s="534"/>
      <c r="X1" s="532" t="s">
        <v>19</v>
      </c>
      <c r="Y1" s="532"/>
      <c r="Z1" s="550" t="s">
        <v>42</v>
      </c>
      <c r="AA1" s="551"/>
      <c r="AB1" s="551"/>
      <c r="AC1" s="551"/>
      <c r="AD1" s="551"/>
      <c r="AE1" s="551"/>
      <c r="AF1" s="551"/>
      <c r="AG1" s="551"/>
      <c r="AH1" s="551"/>
      <c r="AI1" s="555"/>
      <c r="AJ1" s="526" t="s">
        <v>311</v>
      </c>
      <c r="AK1" s="527"/>
      <c r="AL1" s="528"/>
    </row>
    <row r="2" spans="1:38">
      <c r="A2" s="13" t="s">
        <v>45</v>
      </c>
      <c r="B2" s="75" t="s">
        <v>53</v>
      </c>
      <c r="C2" s="14" t="s">
        <v>20</v>
      </c>
      <c r="D2" s="14" t="s">
        <v>322</v>
      </c>
      <c r="E2" s="14" t="s">
        <v>323</v>
      </c>
      <c r="F2" s="14" t="s">
        <v>324</v>
      </c>
      <c r="G2" s="14" t="s">
        <v>325</v>
      </c>
      <c r="H2" s="15" t="s">
        <v>29</v>
      </c>
      <c r="I2" s="15" t="s">
        <v>28</v>
      </c>
      <c r="J2" s="15" t="s">
        <v>344</v>
      </c>
      <c r="K2" s="15" t="s">
        <v>345</v>
      </c>
      <c r="L2" s="15" t="s">
        <v>115</v>
      </c>
      <c r="M2" s="16" t="s">
        <v>346</v>
      </c>
      <c r="N2" s="16" t="s">
        <v>29</v>
      </c>
      <c r="O2" s="17" t="s">
        <v>24</v>
      </c>
      <c r="P2" s="17" t="s">
        <v>25</v>
      </c>
      <c r="Q2" s="17" t="s">
        <v>23</v>
      </c>
      <c r="R2" s="17" t="s">
        <v>30</v>
      </c>
      <c r="S2" s="16" t="s">
        <v>347</v>
      </c>
      <c r="T2" s="16" t="s">
        <v>347</v>
      </c>
      <c r="U2" s="17" t="s">
        <v>30</v>
      </c>
      <c r="V2" s="17" t="s">
        <v>119</v>
      </c>
      <c r="W2" s="17" t="s">
        <v>119</v>
      </c>
      <c r="X2" s="16" t="s">
        <v>29</v>
      </c>
      <c r="Y2" s="16" t="s">
        <v>346</v>
      </c>
      <c r="Z2" s="19" t="s">
        <v>27</v>
      </c>
      <c r="AA2" s="19" t="s">
        <v>28</v>
      </c>
      <c r="AB2" s="19" t="s">
        <v>29</v>
      </c>
      <c r="AC2" s="19" t="s">
        <v>344</v>
      </c>
      <c r="AD2" s="19" t="s">
        <v>27</v>
      </c>
      <c r="AE2" s="19" t="s">
        <v>115</v>
      </c>
      <c r="AF2" s="19" t="s">
        <v>24</v>
      </c>
      <c r="AG2" s="19" t="s">
        <v>25</v>
      </c>
      <c r="AH2" s="19" t="s">
        <v>23</v>
      </c>
      <c r="AI2" s="19" t="s">
        <v>345</v>
      </c>
      <c r="AJ2" s="12" t="s">
        <v>128</v>
      </c>
      <c r="AK2" s="12" t="s">
        <v>169</v>
      </c>
      <c r="AL2" s="12" t="s">
        <v>170</v>
      </c>
    </row>
    <row r="3" spans="1:38">
      <c r="A3" s="9" t="s">
        <v>56</v>
      </c>
      <c r="B3" s="9" t="s">
        <v>93</v>
      </c>
      <c r="C3" s="41">
        <v>25</v>
      </c>
      <c r="D3" s="41">
        <v>27</v>
      </c>
      <c r="E3" s="41">
        <v>40</v>
      </c>
      <c r="F3" s="5"/>
      <c r="G3" s="41">
        <v>40</v>
      </c>
      <c r="H3" s="41">
        <v>61</v>
      </c>
      <c r="I3" s="41">
        <v>31</v>
      </c>
      <c r="J3" s="41">
        <v>24</v>
      </c>
      <c r="K3" s="41">
        <v>33</v>
      </c>
      <c r="L3" s="41">
        <v>30</v>
      </c>
      <c r="M3" s="41">
        <v>40</v>
      </c>
      <c r="N3" s="41">
        <v>62</v>
      </c>
      <c r="O3" s="41">
        <v>29</v>
      </c>
      <c r="P3" s="5"/>
      <c r="Q3" s="7" t="s">
        <v>203</v>
      </c>
      <c r="R3" s="41">
        <v>49</v>
      </c>
      <c r="S3" s="5"/>
      <c r="T3" s="41">
        <v>34</v>
      </c>
      <c r="U3" s="41">
        <v>27</v>
      </c>
      <c r="V3" s="41">
        <v>33</v>
      </c>
      <c r="W3" s="41">
        <v>57</v>
      </c>
      <c r="X3" s="41">
        <v>60</v>
      </c>
      <c r="Y3" s="41">
        <v>70</v>
      </c>
      <c r="Z3" s="41">
        <v>66</v>
      </c>
      <c r="AA3" s="7" t="s">
        <v>203</v>
      </c>
      <c r="AB3" s="7" t="s">
        <v>203</v>
      </c>
      <c r="AC3" s="41">
        <v>32</v>
      </c>
      <c r="AD3" s="5"/>
      <c r="AE3" s="41">
        <v>40</v>
      </c>
      <c r="AF3" s="5"/>
      <c r="AG3" s="41">
        <v>80</v>
      </c>
      <c r="AH3" s="41">
        <v>34</v>
      </c>
      <c r="AI3" s="41">
        <v>40</v>
      </c>
      <c r="AJ3" s="21">
        <f>SUM(C3:AI3)</f>
        <v>1064</v>
      </c>
      <c r="AK3" s="21">
        <f t="shared" ref="AK3:AK50" si="0">SUM(H3:L3,O3:R3,U3:W3,Z3:AH3)</f>
        <v>626</v>
      </c>
      <c r="AL3" s="21">
        <f>SUM(M3:N3,S3:T3,X3:Y3)</f>
        <v>266</v>
      </c>
    </row>
    <row r="4" spans="1:38">
      <c r="A4" s="91" t="s">
        <v>326</v>
      </c>
      <c r="B4" s="91" t="s">
        <v>98</v>
      </c>
      <c r="C4" s="8"/>
      <c r="D4" s="41">
        <v>18</v>
      </c>
      <c r="E4" s="4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21">
        <f>SUM(C4:AI4)</f>
        <v>18</v>
      </c>
      <c r="AK4" s="21">
        <f t="shared" si="0"/>
        <v>0</v>
      </c>
      <c r="AL4" s="21">
        <f>SUM(X4:Y4,S4:T4,M4:N4)</f>
        <v>0</v>
      </c>
    </row>
    <row r="5" spans="1:38">
      <c r="A5" s="9" t="s">
        <v>313</v>
      </c>
      <c r="B5" s="9" t="s">
        <v>314</v>
      </c>
      <c r="C5" s="41">
        <v>55</v>
      </c>
      <c r="D5" s="41">
        <v>54</v>
      </c>
      <c r="E5" s="41">
        <v>50</v>
      </c>
      <c r="F5" s="41">
        <v>52</v>
      </c>
      <c r="G5" s="41">
        <v>51</v>
      </c>
      <c r="H5" s="41">
        <v>54</v>
      </c>
      <c r="I5" s="100">
        <v>4</v>
      </c>
      <c r="J5" s="41">
        <v>66</v>
      </c>
      <c r="K5" s="5"/>
      <c r="L5" s="41">
        <v>80</v>
      </c>
      <c r="M5" s="41">
        <v>80</v>
      </c>
      <c r="N5" s="41">
        <v>80</v>
      </c>
      <c r="O5" s="41">
        <v>80</v>
      </c>
      <c r="P5" s="41">
        <v>80</v>
      </c>
      <c r="Q5" s="41">
        <v>80</v>
      </c>
      <c r="R5" s="8"/>
      <c r="S5" s="8"/>
      <c r="T5" s="8"/>
      <c r="U5" s="41">
        <v>70</v>
      </c>
      <c r="V5" s="41">
        <v>80</v>
      </c>
      <c r="W5" s="41">
        <v>80</v>
      </c>
      <c r="X5" s="41">
        <v>72</v>
      </c>
      <c r="Y5" s="41">
        <v>80</v>
      </c>
      <c r="Z5" s="41">
        <v>25</v>
      </c>
      <c r="AA5" s="41">
        <v>80</v>
      </c>
      <c r="AB5" s="41">
        <v>80</v>
      </c>
      <c r="AC5" s="5"/>
      <c r="AD5" s="41">
        <v>72</v>
      </c>
      <c r="AE5" s="41">
        <v>56</v>
      </c>
      <c r="AF5" s="5"/>
      <c r="AG5" s="41">
        <v>26</v>
      </c>
      <c r="AH5" s="41">
        <v>80</v>
      </c>
      <c r="AI5" s="41">
        <v>80</v>
      </c>
      <c r="AJ5" s="21">
        <f>SUM(C5:AI5)</f>
        <v>1747</v>
      </c>
      <c r="AK5" s="21">
        <f t="shared" si="0"/>
        <v>1093</v>
      </c>
      <c r="AL5" s="21">
        <f>0+SUM(X5:Y5,S5:T5,M5:N5)</f>
        <v>312</v>
      </c>
    </row>
    <row r="6" spans="1:38">
      <c r="A6" s="9" t="s">
        <v>59</v>
      </c>
      <c r="B6" s="9" t="s">
        <v>94</v>
      </c>
      <c r="C6" s="41">
        <v>40</v>
      </c>
      <c r="D6" s="41">
        <v>14</v>
      </c>
      <c r="E6" s="101"/>
      <c r="F6" s="41">
        <v>52</v>
      </c>
      <c r="G6" s="41">
        <v>61</v>
      </c>
      <c r="H6" s="41">
        <v>80</v>
      </c>
      <c r="I6" s="8"/>
      <c r="J6" s="41">
        <v>56</v>
      </c>
      <c r="K6" s="41">
        <v>69</v>
      </c>
      <c r="L6" s="100">
        <v>70</v>
      </c>
      <c r="M6" s="41">
        <v>80</v>
      </c>
      <c r="N6" s="41">
        <v>74</v>
      </c>
      <c r="O6" s="41">
        <v>40</v>
      </c>
      <c r="P6" s="8"/>
      <c r="Q6" s="7" t="s">
        <v>203</v>
      </c>
      <c r="R6" s="41">
        <v>80</v>
      </c>
      <c r="S6" s="100">
        <v>70</v>
      </c>
      <c r="T6" s="41">
        <v>80</v>
      </c>
      <c r="U6" s="8"/>
      <c r="V6" s="41">
        <v>63</v>
      </c>
      <c r="W6" s="41">
        <v>74</v>
      </c>
      <c r="X6" s="5"/>
      <c r="Y6" s="100">
        <v>70</v>
      </c>
      <c r="Z6" s="7" t="s">
        <v>203</v>
      </c>
      <c r="AA6" s="7" t="s">
        <v>203</v>
      </c>
      <c r="AB6" s="7" t="s">
        <v>203</v>
      </c>
      <c r="AC6" s="8"/>
      <c r="AD6" s="8"/>
      <c r="AE6" s="8"/>
      <c r="AF6" s="8"/>
      <c r="AG6" s="8"/>
      <c r="AH6" s="41">
        <v>61</v>
      </c>
      <c r="AI6" s="41">
        <v>77</v>
      </c>
      <c r="AJ6" s="21">
        <f>SUM(C6:AH6)</f>
        <v>1134</v>
      </c>
      <c r="AK6" s="21">
        <f>SUM(H6:L6,O6:R6,U6:W6,Z6:AH6)</f>
        <v>593</v>
      </c>
      <c r="AL6" s="21">
        <f>SUM(M6:N6,S6:T6,X6:Y6)</f>
        <v>374</v>
      </c>
    </row>
    <row r="7" spans="1:38">
      <c r="A7" s="91" t="s">
        <v>412</v>
      </c>
      <c r="B7" s="91" t="s">
        <v>94</v>
      </c>
      <c r="C7" s="562"/>
      <c r="D7" s="563"/>
      <c r="E7" s="563"/>
      <c r="F7" s="563"/>
      <c r="G7" s="563"/>
      <c r="H7" s="563"/>
      <c r="I7" s="563"/>
      <c r="J7" s="563"/>
      <c r="K7" s="563"/>
      <c r="L7" s="563"/>
      <c r="M7" s="563"/>
      <c r="N7" s="563"/>
      <c r="O7" s="563"/>
      <c r="P7" s="563"/>
      <c r="Q7" s="563"/>
      <c r="R7" s="563"/>
      <c r="S7" s="563"/>
      <c r="T7" s="563"/>
      <c r="U7" s="563"/>
      <c r="V7" s="563"/>
      <c r="W7" s="563"/>
      <c r="X7" s="563"/>
      <c r="Y7" s="564"/>
      <c r="Z7" s="41">
        <v>17</v>
      </c>
      <c r="AA7" s="91"/>
      <c r="AB7" s="91"/>
      <c r="AC7" s="91"/>
      <c r="AD7" s="91"/>
      <c r="AE7" s="91"/>
      <c r="AF7" s="91"/>
      <c r="AG7" s="91"/>
      <c r="AH7" s="91"/>
      <c r="AI7" s="91"/>
      <c r="AJ7" s="21">
        <f t="shared" ref="AJ7" si="1">SUM(C7:AI7)</f>
        <v>17</v>
      </c>
      <c r="AK7" s="21">
        <f t="shared" si="0"/>
        <v>17</v>
      </c>
      <c r="AL7" s="21">
        <f t="shared" ref="AL7" si="2">SUM(X7:Y7,S7:T7,M7:N7)</f>
        <v>0</v>
      </c>
    </row>
    <row r="8" spans="1:38">
      <c r="A8" s="9" t="s">
        <v>315</v>
      </c>
      <c r="B8" s="9" t="s">
        <v>96</v>
      </c>
      <c r="C8" s="100">
        <v>30</v>
      </c>
      <c r="D8" s="8"/>
      <c r="E8" s="8"/>
      <c r="F8" s="41">
        <v>43</v>
      </c>
      <c r="G8" s="41">
        <v>59</v>
      </c>
      <c r="H8" s="41">
        <v>14</v>
      </c>
      <c r="I8" s="41">
        <v>11</v>
      </c>
      <c r="J8" s="41">
        <v>24</v>
      </c>
      <c r="K8" s="41">
        <v>69</v>
      </c>
      <c r="L8" s="41">
        <v>55</v>
      </c>
      <c r="M8" s="8"/>
      <c r="N8" s="8"/>
      <c r="O8" s="8"/>
      <c r="P8" s="8"/>
      <c r="Q8" s="8"/>
      <c r="R8" s="8"/>
      <c r="S8" s="8"/>
      <c r="T8" s="8"/>
      <c r="U8" s="8"/>
      <c r="V8" s="8"/>
      <c r="W8" s="41">
        <v>6</v>
      </c>
      <c r="X8" s="41">
        <v>61</v>
      </c>
      <c r="Y8" s="42">
        <v>66</v>
      </c>
      <c r="Z8" s="41">
        <v>80</v>
      </c>
      <c r="AA8" s="41">
        <v>56</v>
      </c>
      <c r="AB8" s="41">
        <v>80</v>
      </c>
      <c r="AC8" s="41">
        <v>80</v>
      </c>
      <c r="AD8" s="41">
        <v>43</v>
      </c>
      <c r="AE8" s="8"/>
      <c r="AF8" s="41">
        <v>80</v>
      </c>
      <c r="AG8" s="41">
        <v>80</v>
      </c>
      <c r="AH8" s="41">
        <v>30</v>
      </c>
      <c r="AI8" s="41">
        <v>34</v>
      </c>
      <c r="AJ8" s="21">
        <f>SUM(C8:AI8)</f>
        <v>1001</v>
      </c>
      <c r="AK8" s="21">
        <f t="shared" si="0"/>
        <v>708</v>
      </c>
      <c r="AL8" s="21">
        <f t="shared" ref="AL8" si="3">0+SUM(X8:Y8,S8:T8,M8:N8)</f>
        <v>127</v>
      </c>
    </row>
    <row r="9" spans="1:38">
      <c r="A9" s="91" t="s">
        <v>411</v>
      </c>
      <c r="B9" s="91" t="s">
        <v>163</v>
      </c>
      <c r="C9" s="562"/>
      <c r="D9" s="563"/>
      <c r="E9" s="563"/>
      <c r="F9" s="563"/>
      <c r="G9" s="563"/>
      <c r="H9" s="563"/>
      <c r="I9" s="563"/>
      <c r="J9" s="563"/>
      <c r="K9" s="563"/>
      <c r="L9" s="563"/>
      <c r="M9" s="563"/>
      <c r="N9" s="563"/>
      <c r="O9" s="563"/>
      <c r="P9" s="563"/>
      <c r="Q9" s="563"/>
      <c r="R9" s="563"/>
      <c r="S9" s="563"/>
      <c r="T9" s="563"/>
      <c r="U9" s="563"/>
      <c r="V9" s="563"/>
      <c r="W9" s="563"/>
      <c r="X9" s="563"/>
      <c r="Y9" s="564"/>
      <c r="Z9" s="41">
        <v>11</v>
      </c>
      <c r="AA9" s="41">
        <v>7</v>
      </c>
      <c r="AB9" s="41">
        <v>48</v>
      </c>
      <c r="AC9" s="91"/>
      <c r="AD9" s="91"/>
      <c r="AE9" s="91"/>
      <c r="AF9" s="91"/>
      <c r="AG9" s="91"/>
      <c r="AH9" s="91"/>
      <c r="AI9" s="91"/>
      <c r="AJ9" s="21">
        <f t="shared" ref="AJ9:AJ22" si="4">SUM(C9:AH9)</f>
        <v>66</v>
      </c>
      <c r="AK9" s="21">
        <f t="shared" si="0"/>
        <v>66</v>
      </c>
      <c r="AL9" s="21">
        <f t="shared" ref="AL9" si="5">SUM(M9:N9,S9:T9,X9:Y9)</f>
        <v>0</v>
      </c>
    </row>
    <row r="10" spans="1:38">
      <c r="A10" s="9" t="s">
        <v>60</v>
      </c>
      <c r="B10" s="9" t="s">
        <v>96</v>
      </c>
      <c r="C10" s="41">
        <v>40</v>
      </c>
      <c r="D10" s="41">
        <v>58</v>
      </c>
      <c r="E10" s="41">
        <v>61</v>
      </c>
      <c r="F10" s="8"/>
      <c r="G10" s="8"/>
      <c r="H10" s="41">
        <v>66</v>
      </c>
      <c r="I10" s="41">
        <v>69</v>
      </c>
      <c r="J10" s="41">
        <v>80</v>
      </c>
      <c r="K10" s="41">
        <v>80</v>
      </c>
      <c r="L10" s="41">
        <v>80</v>
      </c>
      <c r="M10" s="41">
        <v>54</v>
      </c>
      <c r="N10" s="41">
        <v>68</v>
      </c>
      <c r="O10" s="41">
        <v>80</v>
      </c>
      <c r="P10" s="41">
        <v>68</v>
      </c>
      <c r="Q10" s="7" t="s">
        <v>203</v>
      </c>
      <c r="R10" s="41">
        <v>73</v>
      </c>
      <c r="S10" s="41">
        <v>64</v>
      </c>
      <c r="T10" s="41">
        <v>67</v>
      </c>
      <c r="U10" s="41">
        <v>55</v>
      </c>
      <c r="V10" s="41">
        <v>80</v>
      </c>
      <c r="W10" s="41">
        <v>74</v>
      </c>
      <c r="X10" s="41">
        <v>19</v>
      </c>
      <c r="Y10" s="5"/>
      <c r="Z10" s="7" t="s">
        <v>203</v>
      </c>
      <c r="AA10" s="7" t="s">
        <v>203</v>
      </c>
      <c r="AB10" s="7" t="s">
        <v>203</v>
      </c>
      <c r="AC10" s="7" t="s">
        <v>203</v>
      </c>
      <c r="AD10" s="41">
        <v>49</v>
      </c>
      <c r="AE10" s="41">
        <v>40</v>
      </c>
      <c r="AF10" s="8"/>
      <c r="AG10" s="8"/>
      <c r="AH10" s="41">
        <v>50</v>
      </c>
      <c r="AI10" s="41">
        <v>46</v>
      </c>
      <c r="AJ10" s="21">
        <f t="shared" ref="AJ10" si="6">SUM(C10:AI10)</f>
        <v>1421</v>
      </c>
      <c r="AK10" s="21">
        <f t="shared" si="0"/>
        <v>944</v>
      </c>
      <c r="AL10" s="21">
        <f t="shared" ref="AL10" si="7">SUM(X10:Y10,S10:T10,M10:N10)</f>
        <v>272</v>
      </c>
    </row>
    <row r="11" spans="1:38">
      <c r="A11" s="9" t="s">
        <v>61</v>
      </c>
      <c r="B11" s="9" t="s">
        <v>97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41">
        <v>58</v>
      </c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21">
        <f t="shared" si="4"/>
        <v>58</v>
      </c>
      <c r="AK11" s="21">
        <f t="shared" si="0"/>
        <v>58</v>
      </c>
      <c r="AL11" s="21">
        <f>SUM(M11:N11,S11:T11,X11:Y11)</f>
        <v>0</v>
      </c>
    </row>
    <row r="12" spans="1:38">
      <c r="A12" s="9" t="s">
        <v>62</v>
      </c>
      <c r="B12" s="9" t="s">
        <v>94</v>
      </c>
      <c r="C12" s="41">
        <v>13</v>
      </c>
      <c r="D12" s="41">
        <v>28</v>
      </c>
      <c r="E12" s="41">
        <v>40</v>
      </c>
      <c r="F12" s="41">
        <v>25</v>
      </c>
      <c r="G12" s="41">
        <v>21</v>
      </c>
      <c r="H12" s="41">
        <v>40</v>
      </c>
      <c r="I12" s="8"/>
      <c r="J12" s="5"/>
      <c r="K12" s="41">
        <v>11</v>
      </c>
      <c r="L12" s="5"/>
      <c r="M12" s="41">
        <v>26</v>
      </c>
      <c r="N12" s="41">
        <v>12</v>
      </c>
      <c r="O12" s="41">
        <v>40</v>
      </c>
      <c r="P12" s="41">
        <v>80</v>
      </c>
      <c r="Q12" s="41">
        <v>22</v>
      </c>
      <c r="R12" s="41">
        <v>7</v>
      </c>
      <c r="S12" s="41">
        <v>28</v>
      </c>
      <c r="T12" s="41">
        <v>49</v>
      </c>
      <c r="U12" s="41">
        <v>16</v>
      </c>
      <c r="V12" s="4"/>
      <c r="W12" s="5"/>
      <c r="X12" s="5"/>
      <c r="Y12" s="41">
        <v>4</v>
      </c>
      <c r="Z12" s="41">
        <v>45</v>
      </c>
      <c r="AA12" s="41">
        <v>24</v>
      </c>
      <c r="AB12" s="41">
        <v>39</v>
      </c>
      <c r="AC12" s="41">
        <v>17</v>
      </c>
      <c r="AD12" s="41">
        <v>31</v>
      </c>
      <c r="AE12" s="5"/>
      <c r="AF12" s="41">
        <v>12</v>
      </c>
      <c r="AG12" s="5"/>
      <c r="AH12" s="5"/>
      <c r="AI12" s="41">
        <v>3</v>
      </c>
      <c r="AJ12" s="21">
        <f t="shared" si="4"/>
        <v>630</v>
      </c>
      <c r="AK12" s="21">
        <f t="shared" si="0"/>
        <v>384</v>
      </c>
      <c r="AL12" s="21">
        <f t="shared" ref="AL12:AL13" si="8">SUM(M12:N12,S12:T12,X12:Y12)</f>
        <v>119</v>
      </c>
    </row>
    <row r="13" spans="1:38">
      <c r="A13" s="9" t="s">
        <v>63</v>
      </c>
      <c r="B13" s="9" t="s">
        <v>94</v>
      </c>
      <c r="C13" s="41">
        <v>40</v>
      </c>
      <c r="D13" s="41">
        <v>52</v>
      </c>
      <c r="E13" s="41">
        <v>43</v>
      </c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41">
        <v>45</v>
      </c>
      <c r="R13" s="41">
        <v>59</v>
      </c>
      <c r="S13" s="41">
        <v>52</v>
      </c>
      <c r="T13" s="100">
        <v>21</v>
      </c>
      <c r="U13" s="41">
        <v>65</v>
      </c>
      <c r="V13" s="5"/>
      <c r="W13" s="4"/>
      <c r="X13" s="41">
        <v>26</v>
      </c>
      <c r="Y13" s="8"/>
      <c r="Z13" s="8"/>
      <c r="AA13" s="41">
        <v>25</v>
      </c>
      <c r="AB13" s="8"/>
      <c r="AC13" s="8"/>
      <c r="AD13" s="8"/>
      <c r="AE13" s="8"/>
      <c r="AF13" s="8"/>
      <c r="AG13" s="8"/>
      <c r="AH13" s="8"/>
      <c r="AI13" s="8"/>
      <c r="AJ13" s="21">
        <f t="shared" si="4"/>
        <v>428</v>
      </c>
      <c r="AK13" s="21">
        <f t="shared" si="0"/>
        <v>194</v>
      </c>
      <c r="AL13" s="21">
        <f t="shared" si="8"/>
        <v>99</v>
      </c>
    </row>
    <row r="14" spans="1:38">
      <c r="A14" s="91" t="s">
        <v>389</v>
      </c>
      <c r="B14" s="91" t="s">
        <v>96</v>
      </c>
      <c r="C14" s="562"/>
      <c r="D14" s="563"/>
      <c r="E14" s="563"/>
      <c r="F14" s="563"/>
      <c r="G14" s="563"/>
      <c r="H14" s="563"/>
      <c r="I14" s="563"/>
      <c r="J14" s="563"/>
      <c r="K14" s="563"/>
      <c r="L14" s="563"/>
      <c r="M14" s="563"/>
      <c r="N14" s="563"/>
      <c r="O14" s="563"/>
      <c r="P14" s="564"/>
      <c r="Q14" s="41">
        <v>58</v>
      </c>
      <c r="R14" s="562"/>
      <c r="S14" s="563"/>
      <c r="T14" s="563"/>
      <c r="U14" s="563"/>
      <c r="V14" s="563"/>
      <c r="W14" s="563"/>
      <c r="X14" s="563"/>
      <c r="Y14" s="563"/>
      <c r="Z14" s="563"/>
      <c r="AA14" s="564"/>
      <c r="AB14" s="91"/>
      <c r="AC14" s="91"/>
      <c r="AD14" s="91"/>
      <c r="AE14" s="91"/>
      <c r="AF14" s="91"/>
      <c r="AG14" s="91"/>
      <c r="AH14" s="91"/>
      <c r="AI14" s="91"/>
      <c r="AJ14" s="21">
        <f>SUM(Q14:AI14)</f>
        <v>58</v>
      </c>
      <c r="AK14" s="21">
        <f>SUM(Q14:R14,U14:W14,Z14:AI14)</f>
        <v>58</v>
      </c>
      <c r="AL14" s="21">
        <f>SUM(S14:T14,X14:Y14)</f>
        <v>0</v>
      </c>
    </row>
    <row r="15" spans="1:38">
      <c r="A15" s="9" t="s">
        <v>64</v>
      </c>
      <c r="B15" s="9" t="s">
        <v>96</v>
      </c>
      <c r="C15" s="8"/>
      <c r="D15" s="8"/>
      <c r="E15" s="101"/>
      <c r="F15" s="101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41">
        <v>5</v>
      </c>
      <c r="AB15" s="41">
        <v>10</v>
      </c>
      <c r="AC15" s="4"/>
      <c r="AD15" s="5"/>
      <c r="AE15" s="5"/>
      <c r="AF15" s="5"/>
      <c r="AG15" s="112"/>
      <c r="AH15" s="112"/>
      <c r="AI15" s="112"/>
      <c r="AJ15" s="21">
        <f t="shared" si="4"/>
        <v>15</v>
      </c>
      <c r="AK15" s="21">
        <f t="shared" si="0"/>
        <v>15</v>
      </c>
      <c r="AL15" s="21">
        <f>SUM(X15:Y15)</f>
        <v>0</v>
      </c>
    </row>
    <row r="16" spans="1:38">
      <c r="A16" s="91" t="s">
        <v>388</v>
      </c>
      <c r="B16" s="91" t="s">
        <v>105</v>
      </c>
      <c r="C16" s="562"/>
      <c r="D16" s="563"/>
      <c r="E16" s="563"/>
      <c r="F16" s="563"/>
      <c r="G16" s="563"/>
      <c r="H16" s="563"/>
      <c r="I16" s="563"/>
      <c r="J16" s="563"/>
      <c r="K16" s="563"/>
      <c r="L16" s="563"/>
      <c r="M16" s="563"/>
      <c r="N16" s="563"/>
      <c r="O16" s="563"/>
      <c r="P16" s="564"/>
      <c r="Q16" s="41">
        <v>28</v>
      </c>
      <c r="R16" s="562"/>
      <c r="S16" s="563"/>
      <c r="T16" s="563"/>
      <c r="U16" s="563"/>
      <c r="V16" s="563"/>
      <c r="W16" s="563"/>
      <c r="X16" s="563"/>
      <c r="Y16" s="563"/>
      <c r="Z16" s="563"/>
      <c r="AA16" s="564"/>
      <c r="AB16" s="91"/>
      <c r="AC16" s="91"/>
      <c r="AD16" s="91"/>
      <c r="AE16" s="91"/>
      <c r="AF16" s="91"/>
      <c r="AG16" s="91"/>
      <c r="AH16" s="91"/>
      <c r="AI16" s="91"/>
      <c r="AJ16" s="21">
        <f>SUM(Q16:AI16)</f>
        <v>28</v>
      </c>
      <c r="AK16" s="21">
        <f>SUM(Q16:R16,U16:W16,Z16:AI16)</f>
        <v>28</v>
      </c>
      <c r="AL16" s="21">
        <f>SUM(S16:T16,X16:Y16)</f>
        <v>0</v>
      </c>
    </row>
    <row r="17" spans="1:38">
      <c r="A17" s="9" t="s">
        <v>65</v>
      </c>
      <c r="B17" s="9" t="s">
        <v>98</v>
      </c>
      <c r="C17" s="41">
        <v>80</v>
      </c>
      <c r="D17" s="41">
        <v>36</v>
      </c>
      <c r="E17" s="41">
        <v>45</v>
      </c>
      <c r="F17" s="41">
        <v>19</v>
      </c>
      <c r="G17" s="5"/>
      <c r="H17" s="4"/>
      <c r="I17" s="41">
        <v>7</v>
      </c>
      <c r="J17" s="5"/>
      <c r="K17" s="41">
        <v>8</v>
      </c>
      <c r="L17" s="41">
        <v>8</v>
      </c>
      <c r="M17" s="41">
        <v>24</v>
      </c>
      <c r="N17" s="41">
        <v>9</v>
      </c>
      <c r="O17" s="4"/>
      <c r="P17" s="4"/>
      <c r="Q17" s="41">
        <v>22</v>
      </c>
      <c r="R17" s="41">
        <v>29</v>
      </c>
      <c r="S17" s="41">
        <v>80</v>
      </c>
      <c r="T17" s="41">
        <v>26</v>
      </c>
      <c r="U17" s="41">
        <v>80</v>
      </c>
      <c r="V17" s="41">
        <v>6</v>
      </c>
      <c r="W17" s="41">
        <v>80</v>
      </c>
      <c r="X17" s="41">
        <v>80</v>
      </c>
      <c r="Y17" s="4"/>
      <c r="Z17" s="41">
        <v>80</v>
      </c>
      <c r="AA17" s="41">
        <v>14</v>
      </c>
      <c r="AB17" s="41">
        <v>10</v>
      </c>
      <c r="AC17" s="5"/>
      <c r="AD17" s="41">
        <v>8</v>
      </c>
      <c r="AE17" s="5"/>
      <c r="AF17" s="5"/>
      <c r="AG17" s="112"/>
      <c r="AH17" s="112"/>
      <c r="AI17" s="41">
        <v>40</v>
      </c>
      <c r="AJ17" s="21">
        <f t="shared" si="4"/>
        <v>751</v>
      </c>
      <c r="AK17" s="21">
        <f t="shared" si="0"/>
        <v>352</v>
      </c>
      <c r="AL17" s="21">
        <f t="shared" ref="AL17:AL23" si="9">SUM(M17:N17,S17:T17,X17:Y17)</f>
        <v>219</v>
      </c>
    </row>
    <row r="18" spans="1:38">
      <c r="A18" s="9" t="s">
        <v>316</v>
      </c>
      <c r="B18" s="9" t="s">
        <v>101</v>
      </c>
      <c r="C18" s="8"/>
      <c r="D18" s="8"/>
      <c r="E18" s="41">
        <v>32</v>
      </c>
      <c r="F18" s="41">
        <v>47</v>
      </c>
      <c r="G18" s="41">
        <v>40</v>
      </c>
      <c r="H18" s="41">
        <v>51</v>
      </c>
      <c r="I18" s="41">
        <v>31</v>
      </c>
      <c r="J18" s="41">
        <v>58</v>
      </c>
      <c r="K18" s="41">
        <v>58</v>
      </c>
      <c r="L18" s="41">
        <v>64</v>
      </c>
      <c r="M18" s="41">
        <v>40</v>
      </c>
      <c r="N18" s="41">
        <v>61</v>
      </c>
      <c r="O18" s="41">
        <v>55</v>
      </c>
      <c r="P18" s="41">
        <v>71</v>
      </c>
      <c r="Q18" s="8"/>
      <c r="R18" s="8"/>
      <c r="S18" s="8"/>
      <c r="T18" s="41">
        <v>32</v>
      </c>
      <c r="U18" s="41">
        <v>65</v>
      </c>
      <c r="V18" s="41">
        <v>54</v>
      </c>
      <c r="W18" s="41">
        <v>57</v>
      </c>
      <c r="X18" s="41">
        <v>60</v>
      </c>
      <c r="Y18" s="41">
        <v>57</v>
      </c>
      <c r="Z18" s="41">
        <v>52</v>
      </c>
      <c r="AA18" s="41">
        <v>53</v>
      </c>
      <c r="AB18" s="41">
        <v>49</v>
      </c>
      <c r="AC18" s="41">
        <v>57</v>
      </c>
      <c r="AD18" s="41">
        <v>28</v>
      </c>
      <c r="AE18" s="41">
        <v>40</v>
      </c>
      <c r="AF18" s="41">
        <v>58</v>
      </c>
      <c r="AG18" s="41">
        <v>60</v>
      </c>
      <c r="AH18" s="41">
        <v>53</v>
      </c>
      <c r="AI18" s="41">
        <v>38</v>
      </c>
      <c r="AJ18" s="21">
        <f>SUM(C18:AI18)</f>
        <v>1421</v>
      </c>
      <c r="AK18" s="21">
        <f t="shared" si="0"/>
        <v>1014</v>
      </c>
      <c r="AL18" s="21">
        <f t="shared" si="9"/>
        <v>250</v>
      </c>
    </row>
    <row r="19" spans="1:38">
      <c r="A19" s="9" t="s">
        <v>66</v>
      </c>
      <c r="B19" s="9" t="s">
        <v>94</v>
      </c>
      <c r="C19" s="113">
        <v>40</v>
      </c>
      <c r="D19" s="8" t="s">
        <v>342</v>
      </c>
      <c r="E19" s="113">
        <v>37</v>
      </c>
      <c r="F19" s="113">
        <v>27</v>
      </c>
      <c r="G19" s="8"/>
      <c r="H19" s="8"/>
      <c r="I19" s="4"/>
      <c r="J19" s="5"/>
      <c r="K19" s="41">
        <v>11</v>
      </c>
      <c r="L19" s="41">
        <v>7</v>
      </c>
      <c r="M19" s="41">
        <v>18</v>
      </c>
      <c r="N19" s="41">
        <v>6</v>
      </c>
      <c r="O19" s="41">
        <v>58</v>
      </c>
      <c r="P19" s="41">
        <v>80</v>
      </c>
      <c r="Q19" s="41">
        <v>80</v>
      </c>
      <c r="R19" s="41">
        <v>21</v>
      </c>
      <c r="S19" s="5"/>
      <c r="T19" s="8"/>
      <c r="U19" s="41">
        <v>80</v>
      </c>
      <c r="V19" s="41">
        <v>4</v>
      </c>
      <c r="W19" s="5"/>
      <c r="X19" s="5"/>
      <c r="Y19" s="41">
        <v>14</v>
      </c>
      <c r="Z19" s="41">
        <v>49</v>
      </c>
      <c r="AA19" s="41">
        <v>55</v>
      </c>
      <c r="AB19" s="8"/>
      <c r="AC19" s="8"/>
      <c r="AD19" s="41">
        <v>40</v>
      </c>
      <c r="AE19" s="4"/>
      <c r="AF19" s="41">
        <v>68</v>
      </c>
      <c r="AG19" s="41">
        <v>67</v>
      </c>
      <c r="AH19" s="112"/>
      <c r="AI19" s="41">
        <v>52</v>
      </c>
      <c r="AJ19" s="21">
        <f>SUM(C19:AI19)</f>
        <v>814</v>
      </c>
      <c r="AK19" s="21">
        <f t="shared" si="0"/>
        <v>620</v>
      </c>
      <c r="AL19" s="21">
        <f t="shared" si="9"/>
        <v>38</v>
      </c>
    </row>
    <row r="20" spans="1:38">
      <c r="A20" s="9" t="s">
        <v>367</v>
      </c>
      <c r="B20" s="9" t="s">
        <v>100</v>
      </c>
      <c r="C20" s="559" t="s">
        <v>174</v>
      </c>
      <c r="D20" s="560"/>
      <c r="E20" s="560"/>
      <c r="F20" s="560"/>
      <c r="G20" s="561"/>
      <c r="H20" s="5"/>
      <c r="I20" s="5"/>
      <c r="J20" s="115">
        <v>20</v>
      </c>
      <c r="K20" s="41">
        <v>33</v>
      </c>
      <c r="L20" s="41">
        <v>40</v>
      </c>
      <c r="M20" s="41">
        <v>43</v>
      </c>
      <c r="N20" s="41">
        <v>52</v>
      </c>
      <c r="O20" s="8"/>
      <c r="P20" s="8"/>
      <c r="Q20" s="41">
        <v>28</v>
      </c>
      <c r="R20" s="41">
        <v>49</v>
      </c>
      <c r="S20" s="41">
        <v>30</v>
      </c>
      <c r="T20" s="5"/>
      <c r="U20" s="41">
        <v>53</v>
      </c>
      <c r="V20" s="41">
        <v>33</v>
      </c>
      <c r="W20" s="41">
        <v>9</v>
      </c>
      <c r="X20" s="41">
        <v>73</v>
      </c>
      <c r="Y20" s="41">
        <v>76</v>
      </c>
      <c r="Z20" s="41">
        <v>66</v>
      </c>
      <c r="AA20" s="41">
        <v>57</v>
      </c>
      <c r="AB20" s="41">
        <v>14</v>
      </c>
      <c r="AC20" s="8"/>
      <c r="AD20" s="41">
        <v>49</v>
      </c>
      <c r="AE20" s="41">
        <v>18</v>
      </c>
      <c r="AF20" s="5"/>
      <c r="AG20" s="41">
        <v>13</v>
      </c>
      <c r="AH20" s="112"/>
      <c r="AI20" s="41">
        <v>40</v>
      </c>
      <c r="AJ20" s="21">
        <f>SUM(C20:AH20)</f>
        <v>756</v>
      </c>
      <c r="AK20" s="21">
        <f t="shared" ref="AK20" si="10">SUM(H20:L20,O20:R20,U20:W20,Z20:AH20)</f>
        <v>482</v>
      </c>
      <c r="AL20" s="21">
        <f>SUM(M20:N20,S20:T20,X20:Y20)</f>
        <v>274</v>
      </c>
    </row>
    <row r="21" spans="1:38">
      <c r="A21" s="9" t="s">
        <v>67</v>
      </c>
      <c r="B21" s="9" t="s">
        <v>93</v>
      </c>
      <c r="C21" s="114">
        <v>18</v>
      </c>
      <c r="D21" s="114">
        <v>28</v>
      </c>
      <c r="E21" s="114">
        <v>10</v>
      </c>
      <c r="F21" s="114">
        <v>27</v>
      </c>
      <c r="G21" s="114">
        <v>40</v>
      </c>
      <c r="H21" s="5"/>
      <c r="I21" s="5"/>
      <c r="J21" s="5"/>
      <c r="K21" s="5"/>
      <c r="L21" s="5"/>
      <c r="M21" s="5"/>
      <c r="N21" s="41">
        <v>18</v>
      </c>
      <c r="O21" s="5"/>
      <c r="P21" s="41">
        <v>12</v>
      </c>
      <c r="Q21" s="41">
        <v>24</v>
      </c>
      <c r="R21" s="5"/>
      <c r="S21" s="41">
        <v>25</v>
      </c>
      <c r="T21" s="41">
        <v>46</v>
      </c>
      <c r="U21" s="41">
        <v>53</v>
      </c>
      <c r="V21" s="5"/>
      <c r="W21" s="5"/>
      <c r="X21" s="41">
        <v>20</v>
      </c>
      <c r="Y21" s="41">
        <v>10</v>
      </c>
      <c r="Z21" s="41">
        <v>14</v>
      </c>
      <c r="AA21" s="41">
        <v>50</v>
      </c>
      <c r="AB21" s="41">
        <v>25</v>
      </c>
      <c r="AC21" s="5"/>
      <c r="AD21" s="41">
        <v>40</v>
      </c>
      <c r="AE21" s="5"/>
      <c r="AF21" s="41">
        <v>33</v>
      </c>
      <c r="AG21" s="4"/>
      <c r="AH21" s="112"/>
      <c r="AI21" s="112"/>
      <c r="AJ21" s="21">
        <f t="shared" si="4"/>
        <v>493</v>
      </c>
      <c r="AK21" s="21">
        <f t="shared" si="0"/>
        <v>251</v>
      </c>
      <c r="AL21" s="21">
        <f t="shared" si="9"/>
        <v>119</v>
      </c>
    </row>
    <row r="22" spans="1:38">
      <c r="A22" s="9" t="s">
        <v>68</v>
      </c>
      <c r="B22" s="9" t="s">
        <v>93</v>
      </c>
      <c r="C22" s="8"/>
      <c r="D22" s="41">
        <v>27</v>
      </c>
      <c r="E22" s="41">
        <v>17</v>
      </c>
      <c r="F22" s="41">
        <v>13</v>
      </c>
      <c r="G22" s="5"/>
      <c r="H22" s="5"/>
      <c r="I22" s="5"/>
      <c r="J22" s="5"/>
      <c r="K22" s="5"/>
      <c r="L22" s="41">
        <v>16</v>
      </c>
      <c r="M22" s="41">
        <v>40</v>
      </c>
      <c r="N22" s="5"/>
      <c r="O22" s="4"/>
      <c r="P22" s="5"/>
      <c r="Q22" s="5"/>
      <c r="R22" s="5"/>
      <c r="S22" s="5"/>
      <c r="T22" s="5"/>
      <c r="U22" s="5"/>
      <c r="V22" s="5"/>
      <c r="W22" s="5"/>
      <c r="X22" s="5"/>
      <c r="Y22" s="5"/>
      <c r="Z22" s="559" t="s">
        <v>415</v>
      </c>
      <c r="AA22" s="560"/>
      <c r="AB22" s="560"/>
      <c r="AC22" s="560"/>
      <c r="AD22" s="560"/>
      <c r="AE22" s="560"/>
      <c r="AF22" s="560"/>
      <c r="AG22" s="560"/>
      <c r="AH22" s="560"/>
      <c r="AI22" s="561"/>
      <c r="AJ22" s="21">
        <f t="shared" si="4"/>
        <v>113</v>
      </c>
      <c r="AK22" s="21">
        <f t="shared" si="0"/>
        <v>16</v>
      </c>
      <c r="AL22" s="21">
        <f t="shared" si="9"/>
        <v>40</v>
      </c>
    </row>
    <row r="23" spans="1:38">
      <c r="A23" s="9" t="s">
        <v>69</v>
      </c>
      <c r="B23" s="9" t="s">
        <v>94</v>
      </c>
      <c r="C23" s="41">
        <v>40</v>
      </c>
      <c r="D23" s="41">
        <v>65</v>
      </c>
      <c r="E23" s="101"/>
      <c r="F23" s="8"/>
      <c r="G23" s="41">
        <v>19</v>
      </c>
      <c r="H23" s="41">
        <v>40</v>
      </c>
      <c r="I23" s="41">
        <v>80</v>
      </c>
      <c r="J23" s="41">
        <v>4</v>
      </c>
      <c r="K23" s="8"/>
      <c r="L23" s="8"/>
      <c r="M23" s="8"/>
      <c r="N23" s="8"/>
      <c r="O23" s="8"/>
      <c r="P23" s="8"/>
      <c r="Q23" s="8"/>
      <c r="R23" s="8"/>
      <c r="S23" s="8"/>
      <c r="T23" s="8"/>
      <c r="U23" s="41">
        <v>64</v>
      </c>
      <c r="V23" s="100">
        <v>16</v>
      </c>
      <c r="W23" s="41">
        <v>6</v>
      </c>
      <c r="X23" s="100">
        <v>44</v>
      </c>
      <c r="Y23" s="5"/>
      <c r="Z23" s="41">
        <v>31</v>
      </c>
      <c r="AA23" s="8"/>
      <c r="AB23" s="8"/>
      <c r="AC23" s="100">
        <v>53</v>
      </c>
      <c r="AD23" s="41">
        <v>80</v>
      </c>
      <c r="AE23" s="41">
        <v>80</v>
      </c>
      <c r="AF23" s="41">
        <v>55</v>
      </c>
      <c r="AG23" s="41">
        <v>13</v>
      </c>
      <c r="AH23" s="41">
        <v>19</v>
      </c>
      <c r="AI23" s="41">
        <v>19</v>
      </c>
      <c r="AJ23" s="21">
        <f>SUM(C23:AI23)</f>
        <v>728</v>
      </c>
      <c r="AK23" s="21">
        <f t="shared" si="0"/>
        <v>541</v>
      </c>
      <c r="AL23" s="21">
        <f t="shared" si="9"/>
        <v>44</v>
      </c>
    </row>
    <row r="24" spans="1:38">
      <c r="A24" s="91" t="s">
        <v>427</v>
      </c>
      <c r="B24" s="91" t="s">
        <v>100</v>
      </c>
      <c r="C24" s="556"/>
      <c r="D24" s="557"/>
      <c r="E24" s="557"/>
      <c r="F24" s="557"/>
      <c r="G24" s="557"/>
      <c r="H24" s="557"/>
      <c r="I24" s="557"/>
      <c r="J24" s="557"/>
      <c r="K24" s="557"/>
      <c r="L24" s="557"/>
      <c r="M24" s="557"/>
      <c r="N24" s="557"/>
      <c r="O24" s="557"/>
      <c r="P24" s="557"/>
      <c r="Q24" s="557"/>
      <c r="R24" s="557"/>
      <c r="S24" s="557"/>
      <c r="T24" s="557"/>
      <c r="U24" s="557"/>
      <c r="V24" s="557"/>
      <c r="W24" s="557"/>
      <c r="X24" s="557"/>
      <c r="Y24" s="557"/>
      <c r="Z24" s="557"/>
      <c r="AA24" s="557"/>
      <c r="AB24" s="558"/>
      <c r="AC24" s="41">
        <v>80</v>
      </c>
      <c r="AD24" s="91"/>
      <c r="AE24" s="91"/>
      <c r="AF24" s="91"/>
      <c r="AG24" s="91"/>
      <c r="AH24" s="91"/>
      <c r="AI24" s="91"/>
      <c r="AJ24" s="21">
        <f t="shared" ref="AJ24:AJ48" si="11">SUM(C24:AH24)</f>
        <v>80</v>
      </c>
      <c r="AK24" s="21">
        <f t="shared" ref="AK24:AK48" si="12">SUM(H24:L24,O24:R24,U24:W24,Z24:AH24)</f>
        <v>80</v>
      </c>
      <c r="AL24" s="21">
        <f t="shared" ref="AL24:AL48" si="13">SUM(M24:N24,S24:T24,X24:Y24)</f>
        <v>0</v>
      </c>
    </row>
    <row r="25" spans="1:38">
      <c r="A25" s="20" t="s">
        <v>55</v>
      </c>
      <c r="B25" s="20" t="s">
        <v>100</v>
      </c>
      <c r="C25" s="41">
        <v>35</v>
      </c>
      <c r="D25" s="41">
        <v>26</v>
      </c>
      <c r="E25" s="41">
        <v>25</v>
      </c>
      <c r="F25" s="41">
        <v>18</v>
      </c>
      <c r="G25" s="8"/>
      <c r="H25" s="559" t="s">
        <v>368</v>
      </c>
      <c r="I25" s="560"/>
      <c r="J25" s="560"/>
      <c r="K25" s="560"/>
      <c r="L25" s="560"/>
      <c r="M25" s="560"/>
      <c r="N25" s="560"/>
      <c r="O25" s="560"/>
      <c r="P25" s="560"/>
      <c r="Q25" s="560"/>
      <c r="R25" s="560"/>
      <c r="S25" s="560"/>
      <c r="T25" s="560"/>
      <c r="U25" s="560"/>
      <c r="V25" s="560"/>
      <c r="W25" s="560"/>
      <c r="X25" s="560"/>
      <c r="Y25" s="560"/>
      <c r="Z25" s="560"/>
      <c r="AA25" s="560"/>
      <c r="AB25" s="560"/>
      <c r="AC25" s="560"/>
      <c r="AD25" s="560"/>
      <c r="AE25" s="560"/>
      <c r="AF25" s="560"/>
      <c r="AG25" s="560"/>
      <c r="AH25" s="560"/>
      <c r="AI25" s="561"/>
      <c r="AJ25" s="21">
        <f t="shared" si="11"/>
        <v>104</v>
      </c>
      <c r="AK25" s="21">
        <f t="shared" si="12"/>
        <v>0</v>
      </c>
      <c r="AL25" s="21">
        <f t="shared" si="13"/>
        <v>0</v>
      </c>
    </row>
    <row r="26" spans="1:38">
      <c r="A26" s="9" t="s">
        <v>70</v>
      </c>
      <c r="B26" s="9" t="s">
        <v>99</v>
      </c>
      <c r="C26" s="8"/>
      <c r="D26" s="101"/>
      <c r="E26" s="101"/>
      <c r="F26" s="41">
        <v>33</v>
      </c>
      <c r="G26" s="41">
        <v>40</v>
      </c>
      <c r="H26" s="41">
        <v>80</v>
      </c>
      <c r="I26" s="41">
        <v>59</v>
      </c>
      <c r="J26" s="8"/>
      <c r="K26" s="5"/>
      <c r="L26" s="41">
        <v>80</v>
      </c>
      <c r="M26" s="41">
        <v>20</v>
      </c>
      <c r="N26" s="41">
        <v>59</v>
      </c>
      <c r="O26" s="41">
        <v>80</v>
      </c>
      <c r="P26" s="41">
        <v>80</v>
      </c>
      <c r="Q26" s="41">
        <v>80</v>
      </c>
      <c r="R26" s="41">
        <v>80</v>
      </c>
      <c r="S26" s="41">
        <v>55</v>
      </c>
      <c r="T26" s="8"/>
      <c r="U26" s="8"/>
      <c r="V26" s="41">
        <v>71</v>
      </c>
      <c r="W26" s="41">
        <v>80</v>
      </c>
      <c r="X26" s="41">
        <v>65</v>
      </c>
      <c r="Y26" s="41">
        <v>31</v>
      </c>
      <c r="Z26" s="7" t="s">
        <v>203</v>
      </c>
      <c r="AA26" s="7" t="s">
        <v>203</v>
      </c>
      <c r="AB26" s="7" t="s">
        <v>203</v>
      </c>
      <c r="AC26" s="7" t="s">
        <v>203</v>
      </c>
      <c r="AD26" s="5"/>
      <c r="AE26" s="41">
        <v>56</v>
      </c>
      <c r="AF26" s="41">
        <v>80</v>
      </c>
      <c r="AG26" s="41">
        <v>74</v>
      </c>
      <c r="AH26" s="41">
        <v>80</v>
      </c>
      <c r="AI26" s="41">
        <v>80</v>
      </c>
      <c r="AJ26" s="21">
        <f>SUM(C26:AI26)</f>
        <v>1363</v>
      </c>
      <c r="AK26" s="21">
        <f t="shared" si="12"/>
        <v>980</v>
      </c>
      <c r="AL26" s="21">
        <f t="shared" si="13"/>
        <v>230</v>
      </c>
    </row>
    <row r="27" spans="1:38">
      <c r="A27" s="9" t="s">
        <v>71</v>
      </c>
      <c r="B27" s="9" t="s">
        <v>96</v>
      </c>
      <c r="C27" s="41">
        <v>40</v>
      </c>
      <c r="D27" s="41">
        <v>62</v>
      </c>
      <c r="E27" s="41">
        <v>80</v>
      </c>
      <c r="F27" s="41">
        <v>47</v>
      </c>
      <c r="G27" s="41">
        <v>80</v>
      </c>
      <c r="H27" s="41">
        <v>80</v>
      </c>
      <c r="I27" s="41">
        <v>80</v>
      </c>
      <c r="J27" s="41">
        <v>56</v>
      </c>
      <c r="K27" s="8"/>
      <c r="L27" s="8"/>
      <c r="M27" s="8"/>
      <c r="N27" s="8"/>
      <c r="O27" s="8"/>
      <c r="P27" s="41">
        <v>80</v>
      </c>
      <c r="Q27" s="7" t="s">
        <v>203</v>
      </c>
      <c r="R27" s="41">
        <v>80</v>
      </c>
      <c r="S27" s="41">
        <v>80</v>
      </c>
      <c r="T27" s="41">
        <v>80</v>
      </c>
      <c r="U27" s="41">
        <v>80</v>
      </c>
      <c r="V27" s="100">
        <v>78</v>
      </c>
      <c r="W27" s="41">
        <v>80</v>
      </c>
      <c r="X27" s="41">
        <v>80</v>
      </c>
      <c r="Y27" s="41">
        <v>80</v>
      </c>
      <c r="Z27" s="7" t="s">
        <v>203</v>
      </c>
      <c r="AA27" s="7" t="s">
        <v>203</v>
      </c>
      <c r="AB27" s="7" t="s">
        <v>203</v>
      </c>
      <c r="AC27" s="7" t="s">
        <v>203</v>
      </c>
      <c r="AD27" s="5"/>
      <c r="AE27" s="41">
        <v>80</v>
      </c>
      <c r="AF27" s="41">
        <v>80</v>
      </c>
      <c r="AG27" s="41">
        <v>80</v>
      </c>
      <c r="AH27" s="41">
        <v>80</v>
      </c>
      <c r="AI27" s="41">
        <v>80</v>
      </c>
      <c r="AJ27" s="21">
        <f>SUM(C27:AI27)</f>
        <v>1643</v>
      </c>
      <c r="AK27" s="21">
        <f t="shared" si="12"/>
        <v>934</v>
      </c>
      <c r="AL27" s="21">
        <f t="shared" si="13"/>
        <v>320</v>
      </c>
    </row>
    <row r="28" spans="1:38">
      <c r="A28" s="9" t="s">
        <v>72</v>
      </c>
      <c r="B28" s="9" t="s">
        <v>100</v>
      </c>
      <c r="C28" s="41">
        <v>20</v>
      </c>
      <c r="D28" s="41">
        <v>27</v>
      </c>
      <c r="E28" s="41">
        <v>31</v>
      </c>
      <c r="F28" s="41">
        <v>42</v>
      </c>
      <c r="G28" s="41">
        <v>36</v>
      </c>
      <c r="H28" s="41">
        <v>51</v>
      </c>
      <c r="I28" s="41">
        <v>21</v>
      </c>
      <c r="J28" s="8"/>
      <c r="K28" s="8"/>
      <c r="L28" s="41">
        <v>40</v>
      </c>
      <c r="M28" s="41">
        <v>37</v>
      </c>
      <c r="N28" s="41">
        <v>28</v>
      </c>
      <c r="O28" s="41">
        <v>80</v>
      </c>
      <c r="P28" s="41">
        <v>54</v>
      </c>
      <c r="Q28" s="7" t="s">
        <v>203</v>
      </c>
      <c r="R28" s="8"/>
      <c r="S28" s="8"/>
      <c r="T28" s="41">
        <v>16</v>
      </c>
      <c r="U28" s="8"/>
      <c r="V28" s="41">
        <v>47</v>
      </c>
      <c r="W28" s="41">
        <v>71</v>
      </c>
      <c r="X28" s="41">
        <v>7</v>
      </c>
      <c r="Y28" s="8"/>
      <c r="Z28" s="7" t="s">
        <v>203</v>
      </c>
      <c r="AA28" s="7" t="s">
        <v>203</v>
      </c>
      <c r="AB28" s="7" t="s">
        <v>203</v>
      </c>
      <c r="AC28" s="7" t="s">
        <v>203</v>
      </c>
      <c r="AD28" s="41">
        <v>31</v>
      </c>
      <c r="AE28" s="41">
        <v>62</v>
      </c>
      <c r="AF28" s="41">
        <v>36</v>
      </c>
      <c r="AG28" s="41">
        <v>67</v>
      </c>
      <c r="AH28" s="41">
        <v>59</v>
      </c>
      <c r="AI28" s="41">
        <v>40</v>
      </c>
      <c r="AJ28" s="21">
        <f>SUM(C28:AI28)</f>
        <v>903</v>
      </c>
      <c r="AK28" s="21">
        <f t="shared" si="12"/>
        <v>619</v>
      </c>
      <c r="AL28" s="21">
        <f t="shared" si="13"/>
        <v>88</v>
      </c>
    </row>
    <row r="29" spans="1:38">
      <c r="A29" s="91" t="s">
        <v>413</v>
      </c>
      <c r="B29" s="91" t="s">
        <v>100</v>
      </c>
      <c r="C29" s="562"/>
      <c r="D29" s="563"/>
      <c r="E29" s="563"/>
      <c r="F29" s="563"/>
      <c r="G29" s="563"/>
      <c r="H29" s="563"/>
      <c r="I29" s="563"/>
      <c r="J29" s="563"/>
      <c r="K29" s="563"/>
      <c r="L29" s="563"/>
      <c r="M29" s="563"/>
      <c r="N29" s="563"/>
      <c r="O29" s="563"/>
      <c r="P29" s="563"/>
      <c r="Q29" s="563"/>
      <c r="R29" s="563"/>
      <c r="S29" s="563"/>
      <c r="T29" s="563"/>
      <c r="U29" s="563"/>
      <c r="V29" s="563"/>
      <c r="W29" s="563"/>
      <c r="X29" s="563"/>
      <c r="Y29" s="564"/>
      <c r="Z29" s="41">
        <v>14</v>
      </c>
      <c r="AA29" s="41">
        <v>23</v>
      </c>
      <c r="AB29" s="41">
        <v>66</v>
      </c>
      <c r="AC29" s="91"/>
      <c r="AD29" s="91"/>
      <c r="AE29" s="91"/>
      <c r="AF29" s="91"/>
      <c r="AG29" s="91"/>
      <c r="AH29" s="91"/>
      <c r="AI29" s="91"/>
      <c r="AJ29" s="21">
        <f t="shared" si="11"/>
        <v>103</v>
      </c>
      <c r="AK29" s="21">
        <f t="shared" si="12"/>
        <v>103</v>
      </c>
      <c r="AL29" s="21">
        <f t="shared" si="13"/>
        <v>0</v>
      </c>
    </row>
    <row r="30" spans="1:38">
      <c r="A30" s="91" t="s">
        <v>414</v>
      </c>
      <c r="B30" s="91" t="s">
        <v>104</v>
      </c>
      <c r="C30" s="556"/>
      <c r="D30" s="557"/>
      <c r="E30" s="557"/>
      <c r="F30" s="557"/>
      <c r="G30" s="557"/>
      <c r="H30" s="557"/>
      <c r="I30" s="557"/>
      <c r="J30" s="557"/>
      <c r="K30" s="557"/>
      <c r="L30" s="557"/>
      <c r="M30" s="557"/>
      <c r="N30" s="557"/>
      <c r="O30" s="557"/>
      <c r="P30" s="557"/>
      <c r="Q30" s="557"/>
      <c r="R30" s="557"/>
      <c r="S30" s="557"/>
      <c r="T30" s="557"/>
      <c r="U30" s="557"/>
      <c r="V30" s="557"/>
      <c r="W30" s="557"/>
      <c r="X30" s="557"/>
      <c r="Y30" s="558"/>
      <c r="Z30" s="41">
        <v>69</v>
      </c>
      <c r="AA30" s="91"/>
      <c r="AB30" s="91"/>
      <c r="AC30" s="41">
        <v>43</v>
      </c>
      <c r="AD30" s="91"/>
      <c r="AE30" s="91"/>
      <c r="AF30" s="91"/>
      <c r="AG30" s="91"/>
      <c r="AH30" s="91"/>
      <c r="AI30" s="91"/>
      <c r="AJ30" s="21">
        <f t="shared" si="11"/>
        <v>112</v>
      </c>
      <c r="AK30" s="21">
        <f t="shared" si="12"/>
        <v>112</v>
      </c>
      <c r="AL30" s="21">
        <f t="shared" si="13"/>
        <v>0</v>
      </c>
    </row>
    <row r="31" spans="1:38">
      <c r="A31" s="9" t="s">
        <v>318</v>
      </c>
      <c r="B31" s="9" t="s">
        <v>317</v>
      </c>
      <c r="C31" s="41">
        <v>80</v>
      </c>
      <c r="D31" s="41">
        <v>42</v>
      </c>
      <c r="E31" s="41">
        <v>56</v>
      </c>
      <c r="F31" s="8"/>
      <c r="G31" s="100">
        <v>17</v>
      </c>
      <c r="H31" s="41">
        <v>31</v>
      </c>
      <c r="I31" s="41">
        <v>21</v>
      </c>
      <c r="J31" s="41">
        <v>80</v>
      </c>
      <c r="K31" s="41">
        <v>35</v>
      </c>
      <c r="L31" s="41">
        <v>80</v>
      </c>
      <c r="M31" s="41">
        <v>80</v>
      </c>
      <c r="N31" s="41">
        <v>80</v>
      </c>
      <c r="O31" s="41">
        <v>80</v>
      </c>
      <c r="P31" s="41">
        <v>80</v>
      </c>
      <c r="Q31" s="7" t="s">
        <v>203</v>
      </c>
      <c r="R31" s="41">
        <v>49</v>
      </c>
      <c r="S31" s="41">
        <v>60</v>
      </c>
      <c r="T31" s="4"/>
      <c r="U31" s="41">
        <v>80</v>
      </c>
      <c r="V31" s="8"/>
      <c r="W31" s="8"/>
      <c r="X31" s="8"/>
      <c r="Y31" s="8"/>
      <c r="Z31" s="7" t="s">
        <v>203</v>
      </c>
      <c r="AA31" s="7" t="s">
        <v>203</v>
      </c>
      <c r="AB31" s="7" t="s">
        <v>203</v>
      </c>
      <c r="AC31" s="41">
        <v>80</v>
      </c>
      <c r="AD31" s="100">
        <v>66</v>
      </c>
      <c r="AE31" s="41">
        <v>80</v>
      </c>
      <c r="AF31" s="41">
        <v>80</v>
      </c>
      <c r="AG31" s="41">
        <v>61</v>
      </c>
      <c r="AH31" s="41">
        <v>27</v>
      </c>
      <c r="AI31" s="41">
        <v>80</v>
      </c>
      <c r="AJ31" s="21">
        <f>SUM(C31:AI31)</f>
        <v>1425</v>
      </c>
      <c r="AK31" s="21">
        <f t="shared" si="12"/>
        <v>930</v>
      </c>
      <c r="AL31" s="21">
        <f t="shared" si="13"/>
        <v>220</v>
      </c>
    </row>
    <row r="32" spans="1:38">
      <c r="A32" s="9" t="s">
        <v>73</v>
      </c>
      <c r="B32" s="9" t="s">
        <v>101</v>
      </c>
      <c r="C32" s="41">
        <v>18</v>
      </c>
      <c r="D32" s="41">
        <v>10</v>
      </c>
      <c r="E32" s="101"/>
      <c r="F32" s="5"/>
      <c r="G32" s="5"/>
      <c r="H32" s="5"/>
      <c r="I32" s="5"/>
      <c r="J32" s="112"/>
      <c r="K32" s="5"/>
      <c r="L32" s="5"/>
      <c r="M32" s="5"/>
      <c r="N32" s="41">
        <v>19</v>
      </c>
      <c r="O32" s="41">
        <v>25</v>
      </c>
      <c r="P32" s="41">
        <v>9</v>
      </c>
      <c r="Q32" s="41">
        <v>25</v>
      </c>
      <c r="R32" s="41">
        <v>59</v>
      </c>
      <c r="S32" s="41">
        <v>63</v>
      </c>
      <c r="T32" s="41">
        <v>48</v>
      </c>
      <c r="U32" s="5"/>
      <c r="V32" s="41">
        <v>26</v>
      </c>
      <c r="W32" s="5"/>
      <c r="X32" s="5"/>
      <c r="Y32" s="41">
        <v>4</v>
      </c>
      <c r="Z32" s="5"/>
      <c r="AA32" s="41">
        <v>27</v>
      </c>
      <c r="AB32" s="112"/>
      <c r="AC32" s="4"/>
      <c r="AD32" s="112"/>
      <c r="AE32" s="112"/>
      <c r="AF32" s="5"/>
      <c r="AG32" s="112"/>
      <c r="AH32" s="112"/>
      <c r="AI32" s="112"/>
      <c r="AJ32" s="21">
        <f t="shared" si="11"/>
        <v>333</v>
      </c>
      <c r="AK32" s="21">
        <f t="shared" si="12"/>
        <v>171</v>
      </c>
      <c r="AL32" s="21">
        <f t="shared" si="13"/>
        <v>134</v>
      </c>
    </row>
    <row r="33" spans="1:38">
      <c r="A33" s="9" t="s">
        <v>319</v>
      </c>
      <c r="B33" s="9" t="s">
        <v>98</v>
      </c>
      <c r="C33" s="559" t="s">
        <v>340</v>
      </c>
      <c r="D33" s="560"/>
      <c r="E33" s="561"/>
      <c r="F33" s="41">
        <v>33</v>
      </c>
      <c r="G33" s="41">
        <v>40</v>
      </c>
      <c r="H33" s="41">
        <v>80</v>
      </c>
      <c r="I33" s="41">
        <v>73</v>
      </c>
      <c r="J33" s="94">
        <v>80</v>
      </c>
      <c r="K33" s="41">
        <v>72</v>
      </c>
      <c r="L33" s="41">
        <v>72</v>
      </c>
      <c r="M33" s="41">
        <v>56</v>
      </c>
      <c r="N33" s="41">
        <v>80</v>
      </c>
      <c r="O33" s="41">
        <v>80</v>
      </c>
      <c r="P33" s="41">
        <v>80</v>
      </c>
      <c r="Q33" s="41">
        <v>80</v>
      </c>
      <c r="R33" s="41">
        <v>51</v>
      </c>
      <c r="S33" s="5"/>
      <c r="T33" s="41">
        <v>54</v>
      </c>
      <c r="U33" s="41">
        <v>1</v>
      </c>
      <c r="V33" s="41">
        <v>74</v>
      </c>
      <c r="W33" s="8"/>
      <c r="X33" s="8"/>
      <c r="Y33" s="41">
        <v>80</v>
      </c>
      <c r="Z33" s="8"/>
      <c r="AA33" s="41">
        <v>66</v>
      </c>
      <c r="AB33" s="41">
        <v>80</v>
      </c>
      <c r="AC33" s="41">
        <v>80</v>
      </c>
      <c r="AD33" s="41">
        <v>80</v>
      </c>
      <c r="AE33" s="41">
        <v>89</v>
      </c>
      <c r="AF33" s="41">
        <v>70</v>
      </c>
      <c r="AG33" s="41">
        <v>80</v>
      </c>
      <c r="AH33" s="41">
        <v>71</v>
      </c>
      <c r="AI33" s="8"/>
      <c r="AJ33" s="21">
        <f t="shared" si="11"/>
        <v>1702</v>
      </c>
      <c r="AK33" s="21">
        <f t="shared" si="12"/>
        <v>1359</v>
      </c>
      <c r="AL33" s="21">
        <f t="shared" si="13"/>
        <v>270</v>
      </c>
    </row>
    <row r="34" spans="1:38">
      <c r="A34" s="9" t="s">
        <v>74</v>
      </c>
      <c r="B34" s="9" t="s">
        <v>100</v>
      </c>
      <c r="C34" s="41">
        <v>35</v>
      </c>
      <c r="D34" s="41">
        <v>27</v>
      </c>
      <c r="E34" s="41">
        <v>24</v>
      </c>
      <c r="F34" s="5"/>
      <c r="G34" s="41">
        <v>44</v>
      </c>
      <c r="H34" s="41">
        <v>29</v>
      </c>
      <c r="I34" s="41">
        <v>59</v>
      </c>
      <c r="J34" s="41">
        <v>80</v>
      </c>
      <c r="K34" s="41">
        <v>47</v>
      </c>
      <c r="L34" s="8"/>
      <c r="M34" s="8"/>
      <c r="N34" s="8"/>
      <c r="O34" s="8"/>
      <c r="P34" s="41">
        <v>26</v>
      </c>
      <c r="Q34" s="41">
        <v>52</v>
      </c>
      <c r="R34" s="41">
        <v>31</v>
      </c>
      <c r="S34" s="41">
        <v>50</v>
      </c>
      <c r="T34" s="41">
        <v>64</v>
      </c>
      <c r="U34" s="41">
        <v>27</v>
      </c>
      <c r="V34" s="8"/>
      <c r="W34" s="8"/>
      <c r="X34" s="8"/>
      <c r="Y34" s="8"/>
      <c r="Z34" s="8"/>
      <c r="AA34" s="8"/>
      <c r="AB34" s="8"/>
      <c r="AC34" s="8"/>
      <c r="AD34" s="8"/>
      <c r="AE34" s="8"/>
      <c r="AF34" s="41">
        <v>44</v>
      </c>
      <c r="AG34" s="8"/>
      <c r="AH34" s="41">
        <v>21</v>
      </c>
      <c r="AI34" s="112"/>
      <c r="AJ34" s="21">
        <f t="shared" si="11"/>
        <v>660</v>
      </c>
      <c r="AK34" s="21">
        <f t="shared" si="12"/>
        <v>416</v>
      </c>
      <c r="AL34" s="21">
        <f t="shared" si="13"/>
        <v>114</v>
      </c>
    </row>
    <row r="35" spans="1:38">
      <c r="A35" s="91" t="s">
        <v>423</v>
      </c>
      <c r="B35" s="91" t="s">
        <v>104</v>
      </c>
      <c r="C35" s="556"/>
      <c r="D35" s="557"/>
      <c r="E35" s="557"/>
      <c r="F35" s="557"/>
      <c r="G35" s="557"/>
      <c r="H35" s="557"/>
      <c r="I35" s="557"/>
      <c r="J35" s="557"/>
      <c r="K35" s="557"/>
      <c r="L35" s="557"/>
      <c r="M35" s="557"/>
      <c r="N35" s="557"/>
      <c r="O35" s="557"/>
      <c r="P35" s="557"/>
      <c r="Q35" s="557"/>
      <c r="R35" s="557"/>
      <c r="S35" s="557"/>
      <c r="T35" s="557"/>
      <c r="U35" s="557"/>
      <c r="V35" s="557"/>
      <c r="W35" s="557"/>
      <c r="X35" s="557"/>
      <c r="Y35" s="557"/>
      <c r="Z35" s="557"/>
      <c r="AA35" s="558"/>
      <c r="AB35" s="41">
        <v>70</v>
      </c>
      <c r="AC35" s="91"/>
      <c r="AD35" s="91"/>
      <c r="AE35" s="91"/>
      <c r="AF35" s="91"/>
      <c r="AG35" s="91"/>
      <c r="AH35" s="91"/>
      <c r="AI35" s="91"/>
      <c r="AJ35" s="21">
        <f t="shared" si="11"/>
        <v>70</v>
      </c>
      <c r="AK35" s="21">
        <f t="shared" si="12"/>
        <v>70</v>
      </c>
      <c r="AL35" s="21">
        <f t="shared" si="13"/>
        <v>0</v>
      </c>
    </row>
    <row r="36" spans="1:38">
      <c r="A36" s="9" t="s">
        <v>77</v>
      </c>
      <c r="B36" s="9" t="s">
        <v>103</v>
      </c>
      <c r="C36" s="8"/>
      <c r="D36" s="101"/>
      <c r="E36" s="101"/>
      <c r="F36" s="41">
        <v>27</v>
      </c>
      <c r="G36" s="41">
        <v>40</v>
      </c>
      <c r="H36" s="5"/>
      <c r="I36" s="5"/>
      <c r="J36" s="41">
        <v>80</v>
      </c>
      <c r="K36" s="41">
        <v>44</v>
      </c>
      <c r="L36" s="5"/>
      <c r="M36" s="5"/>
      <c r="N36" s="41">
        <v>40</v>
      </c>
      <c r="O36" s="4"/>
      <c r="P36" s="41">
        <v>12</v>
      </c>
      <c r="Q36" s="41">
        <v>80</v>
      </c>
      <c r="R36" s="8"/>
      <c r="S36" s="8"/>
      <c r="T36" s="8"/>
      <c r="U36" s="8"/>
      <c r="V36" s="8"/>
      <c r="W36" s="8"/>
      <c r="X36" s="41">
        <v>8</v>
      </c>
      <c r="Y36" s="5"/>
      <c r="Z36" s="41">
        <v>55</v>
      </c>
      <c r="AA36" s="41">
        <v>73</v>
      </c>
      <c r="AB36" s="5"/>
      <c r="AC36" s="5"/>
      <c r="AD36" s="41">
        <v>80</v>
      </c>
      <c r="AE36" s="41">
        <v>1</v>
      </c>
      <c r="AF36" s="41">
        <v>80</v>
      </c>
      <c r="AG36" s="41">
        <v>80</v>
      </c>
      <c r="AH36" s="41">
        <v>65</v>
      </c>
      <c r="AI36" s="41">
        <v>40</v>
      </c>
      <c r="AJ36" s="21">
        <f>SUM(C36:AI36)</f>
        <v>805</v>
      </c>
      <c r="AK36" s="21">
        <f t="shared" si="12"/>
        <v>650</v>
      </c>
      <c r="AL36" s="21">
        <f t="shared" si="13"/>
        <v>48</v>
      </c>
    </row>
    <row r="37" spans="1:38">
      <c r="A37" s="9" t="s">
        <v>78</v>
      </c>
      <c r="B37" s="9" t="s">
        <v>104</v>
      </c>
      <c r="C37" s="41">
        <v>40</v>
      </c>
      <c r="D37" s="41">
        <v>40</v>
      </c>
      <c r="E37" s="41">
        <v>54</v>
      </c>
      <c r="F37" s="41">
        <v>41</v>
      </c>
      <c r="G37" s="41">
        <v>53</v>
      </c>
      <c r="H37" s="41">
        <v>80</v>
      </c>
      <c r="I37" s="41">
        <v>80</v>
      </c>
      <c r="J37" s="94">
        <v>80</v>
      </c>
      <c r="K37" s="41">
        <v>80</v>
      </c>
      <c r="L37" s="41">
        <v>72</v>
      </c>
      <c r="M37" s="41">
        <v>13</v>
      </c>
      <c r="N37" s="41">
        <v>80</v>
      </c>
      <c r="O37" s="41">
        <v>11</v>
      </c>
      <c r="P37" s="41">
        <v>80</v>
      </c>
      <c r="Q37" s="7" t="s">
        <v>203</v>
      </c>
      <c r="R37" s="41">
        <v>31</v>
      </c>
      <c r="S37" s="41">
        <v>20</v>
      </c>
      <c r="T37" s="41">
        <v>80</v>
      </c>
      <c r="U37" s="41">
        <v>68</v>
      </c>
      <c r="V37" s="41">
        <v>80</v>
      </c>
      <c r="W37" s="41">
        <v>80</v>
      </c>
      <c r="X37" s="41">
        <v>80</v>
      </c>
      <c r="Y37" s="41">
        <v>80</v>
      </c>
      <c r="Z37" s="7" t="s">
        <v>203</v>
      </c>
      <c r="AA37" s="7" t="s">
        <v>203</v>
      </c>
      <c r="AB37" s="120" t="s">
        <v>203</v>
      </c>
      <c r="AC37" s="41">
        <v>37</v>
      </c>
      <c r="AD37" s="5"/>
      <c r="AE37" s="41">
        <v>80</v>
      </c>
      <c r="AF37" s="41">
        <v>25</v>
      </c>
      <c r="AG37" s="41">
        <v>80</v>
      </c>
      <c r="AH37" s="41">
        <v>53</v>
      </c>
      <c r="AI37" s="8"/>
      <c r="AJ37" s="21">
        <f t="shared" si="11"/>
        <v>1598</v>
      </c>
      <c r="AK37" s="21">
        <f t="shared" si="12"/>
        <v>1017</v>
      </c>
      <c r="AL37" s="21">
        <f t="shared" si="13"/>
        <v>353</v>
      </c>
    </row>
    <row r="38" spans="1:38">
      <c r="A38" s="9" t="s">
        <v>280</v>
      </c>
      <c r="B38" s="9" t="s">
        <v>98</v>
      </c>
      <c r="C38" s="41">
        <v>58</v>
      </c>
      <c r="D38" s="41">
        <v>52</v>
      </c>
      <c r="E38" s="41">
        <v>35</v>
      </c>
      <c r="F38" s="41">
        <v>27</v>
      </c>
      <c r="G38" s="41">
        <v>40</v>
      </c>
      <c r="H38" s="5"/>
      <c r="I38" s="5"/>
      <c r="J38" s="4"/>
      <c r="K38" s="5"/>
      <c r="L38" s="5"/>
      <c r="M38" s="5"/>
      <c r="N38" s="5"/>
      <c r="O38" s="5"/>
      <c r="P38" s="5"/>
      <c r="Q38" s="41">
        <v>10</v>
      </c>
      <c r="R38" s="41">
        <v>80</v>
      </c>
      <c r="S38" s="41">
        <v>63</v>
      </c>
      <c r="T38" s="41">
        <v>80</v>
      </c>
      <c r="U38" s="41">
        <v>80</v>
      </c>
      <c r="V38" s="41">
        <v>80</v>
      </c>
      <c r="W38" s="41">
        <v>80</v>
      </c>
      <c r="X38" s="41">
        <v>52</v>
      </c>
      <c r="Y38" s="41">
        <v>4</v>
      </c>
      <c r="Z38" s="7" t="s">
        <v>203</v>
      </c>
      <c r="AA38" s="41">
        <v>80</v>
      </c>
      <c r="AB38" s="120" t="s">
        <v>203</v>
      </c>
      <c r="AC38" s="41">
        <v>80</v>
      </c>
      <c r="AD38" s="41">
        <v>18</v>
      </c>
      <c r="AE38" s="41">
        <v>80</v>
      </c>
      <c r="AF38" s="41">
        <v>10</v>
      </c>
      <c r="AG38" s="4"/>
      <c r="AH38" s="41">
        <v>15</v>
      </c>
      <c r="AI38" s="41">
        <v>80</v>
      </c>
      <c r="AJ38" s="21">
        <f>SUM(C38:AI38)</f>
        <v>1104</v>
      </c>
      <c r="AK38" s="21">
        <f t="shared" si="12"/>
        <v>613</v>
      </c>
      <c r="AL38" s="21">
        <f t="shared" si="13"/>
        <v>199</v>
      </c>
    </row>
    <row r="39" spans="1:38">
      <c r="A39" s="9" t="s">
        <v>80</v>
      </c>
      <c r="B39" s="9" t="s">
        <v>106</v>
      </c>
      <c r="C39" s="41">
        <v>37</v>
      </c>
      <c r="D39" s="41">
        <v>27</v>
      </c>
      <c r="E39" s="41">
        <v>30</v>
      </c>
      <c r="F39" s="41">
        <v>33</v>
      </c>
      <c r="G39" s="5"/>
      <c r="H39" s="41">
        <v>19</v>
      </c>
      <c r="I39" s="41">
        <v>49</v>
      </c>
      <c r="J39" s="41">
        <v>56</v>
      </c>
      <c r="K39" s="100">
        <v>37</v>
      </c>
      <c r="L39" s="41">
        <v>50</v>
      </c>
      <c r="M39" s="41">
        <v>40</v>
      </c>
      <c r="N39" s="8"/>
      <c r="O39" s="41">
        <v>51</v>
      </c>
      <c r="P39" s="41">
        <v>68</v>
      </c>
      <c r="Q39" s="41">
        <v>56</v>
      </c>
      <c r="R39" s="41">
        <v>31</v>
      </c>
      <c r="S39" s="41">
        <v>55</v>
      </c>
      <c r="T39" s="5"/>
      <c r="U39" s="5"/>
      <c r="V39" s="41">
        <v>47</v>
      </c>
      <c r="W39" s="41">
        <v>23</v>
      </c>
      <c r="X39" s="5"/>
      <c r="Y39" s="8"/>
      <c r="Z39" s="8"/>
      <c r="AA39" s="8"/>
      <c r="AB39" s="100">
        <v>55</v>
      </c>
      <c r="AC39" s="41">
        <v>48</v>
      </c>
      <c r="AD39" s="41">
        <v>40</v>
      </c>
      <c r="AE39" s="41">
        <v>40</v>
      </c>
      <c r="AF39" s="41">
        <v>47</v>
      </c>
      <c r="AG39" s="8"/>
      <c r="AH39" s="41">
        <v>46</v>
      </c>
      <c r="AI39" s="41">
        <v>40</v>
      </c>
      <c r="AJ39" s="21">
        <f>SUM(C39:AI39)</f>
        <v>1025</v>
      </c>
      <c r="AK39" s="21">
        <f t="shared" si="12"/>
        <v>763</v>
      </c>
      <c r="AL39" s="21">
        <f t="shared" si="13"/>
        <v>95</v>
      </c>
    </row>
    <row r="40" spans="1:38">
      <c r="A40" s="9" t="s">
        <v>81</v>
      </c>
      <c r="B40" s="9" t="s">
        <v>105</v>
      </c>
      <c r="C40" s="41">
        <v>80</v>
      </c>
      <c r="D40" s="41">
        <v>80</v>
      </c>
      <c r="E40" s="41">
        <v>69</v>
      </c>
      <c r="F40" s="8"/>
      <c r="G40" s="41">
        <v>40</v>
      </c>
      <c r="H40" s="100">
        <v>16</v>
      </c>
      <c r="I40" s="5"/>
      <c r="J40" s="41">
        <v>80</v>
      </c>
      <c r="K40" s="41">
        <v>45</v>
      </c>
      <c r="L40" s="101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21">
        <f t="shared" si="11"/>
        <v>410</v>
      </c>
      <c r="AK40" s="21">
        <f t="shared" si="12"/>
        <v>141</v>
      </c>
      <c r="AL40" s="21">
        <f t="shared" si="13"/>
        <v>0</v>
      </c>
    </row>
    <row r="41" spans="1:38">
      <c r="A41" s="9" t="s">
        <v>82</v>
      </c>
      <c r="B41" s="9" t="s">
        <v>105</v>
      </c>
      <c r="C41" s="41">
        <v>40</v>
      </c>
      <c r="D41" s="41">
        <v>34</v>
      </c>
      <c r="E41" s="41">
        <v>11</v>
      </c>
      <c r="F41" s="41">
        <v>60</v>
      </c>
      <c r="G41" s="5"/>
      <c r="H41" s="5"/>
      <c r="I41" s="5"/>
      <c r="J41" s="112"/>
      <c r="K41" s="5"/>
      <c r="L41" s="41">
        <v>8</v>
      </c>
      <c r="M41" s="41">
        <v>60</v>
      </c>
      <c r="N41" s="5"/>
      <c r="O41" s="5"/>
      <c r="P41" s="5"/>
      <c r="Q41" s="41">
        <v>52</v>
      </c>
      <c r="R41" s="41">
        <v>7</v>
      </c>
      <c r="S41" s="41">
        <v>25</v>
      </c>
      <c r="T41" s="41">
        <v>80</v>
      </c>
      <c r="U41" s="41">
        <v>80</v>
      </c>
      <c r="V41" s="41">
        <v>72</v>
      </c>
      <c r="W41" s="4"/>
      <c r="X41" s="41">
        <v>15</v>
      </c>
      <c r="Y41" s="41">
        <v>49</v>
      </c>
      <c r="Z41" s="41">
        <v>80</v>
      </c>
      <c r="AA41" s="41">
        <v>80</v>
      </c>
      <c r="AB41" s="41">
        <v>32</v>
      </c>
      <c r="AC41" s="8"/>
      <c r="AD41" s="8"/>
      <c r="AE41" s="8"/>
      <c r="AF41" s="41">
        <v>55</v>
      </c>
      <c r="AG41" s="8"/>
      <c r="AH41" s="8"/>
      <c r="AI41" s="8"/>
      <c r="AJ41" s="21">
        <f t="shared" si="11"/>
        <v>840</v>
      </c>
      <c r="AK41" s="21">
        <f t="shared" si="12"/>
        <v>466</v>
      </c>
      <c r="AL41" s="21">
        <f t="shared" si="13"/>
        <v>229</v>
      </c>
    </row>
    <row r="42" spans="1:38">
      <c r="A42" s="9" t="s">
        <v>350</v>
      </c>
      <c r="B42" s="9" t="s">
        <v>99</v>
      </c>
      <c r="C42" s="559" t="s">
        <v>340</v>
      </c>
      <c r="D42" s="560"/>
      <c r="E42" s="561"/>
      <c r="F42" s="5"/>
      <c r="G42" s="41">
        <v>80</v>
      </c>
      <c r="H42" s="41">
        <v>80</v>
      </c>
      <c r="I42" s="100">
        <v>70</v>
      </c>
      <c r="J42" s="112"/>
      <c r="K42" s="41">
        <v>80</v>
      </c>
      <c r="L42" s="5"/>
      <c r="M42" s="41">
        <v>80</v>
      </c>
      <c r="N42" s="41">
        <v>21</v>
      </c>
      <c r="O42" s="41">
        <v>69</v>
      </c>
      <c r="P42" s="5"/>
      <c r="Q42" s="5"/>
      <c r="R42" s="41">
        <v>80</v>
      </c>
      <c r="S42" s="41">
        <v>80</v>
      </c>
      <c r="T42" s="41">
        <v>80</v>
      </c>
      <c r="U42" s="41">
        <v>22</v>
      </c>
      <c r="V42" s="5"/>
      <c r="W42" s="41">
        <v>80</v>
      </c>
      <c r="X42" s="41">
        <v>80</v>
      </c>
      <c r="Y42" s="41">
        <v>80</v>
      </c>
      <c r="Z42" s="41">
        <v>80</v>
      </c>
      <c r="AA42" s="41">
        <v>80</v>
      </c>
      <c r="AB42" s="41">
        <v>80</v>
      </c>
      <c r="AC42" s="41">
        <v>80</v>
      </c>
      <c r="AD42" s="41">
        <v>80</v>
      </c>
      <c r="AE42" s="41">
        <v>23</v>
      </c>
      <c r="AF42" s="8"/>
      <c r="AG42" s="41">
        <v>25</v>
      </c>
      <c r="AH42" s="41">
        <v>80</v>
      </c>
      <c r="AI42" s="41"/>
      <c r="AJ42" s="21">
        <f t="shared" si="11"/>
        <v>1510</v>
      </c>
      <c r="AK42" s="21">
        <f t="shared" si="12"/>
        <v>1009</v>
      </c>
      <c r="AL42" s="21">
        <f t="shared" si="13"/>
        <v>421</v>
      </c>
    </row>
    <row r="43" spans="1:38">
      <c r="A43" s="9" t="s">
        <v>83</v>
      </c>
      <c r="B43" s="9" t="s">
        <v>101</v>
      </c>
      <c r="C43" s="41">
        <v>32</v>
      </c>
      <c r="D43" s="41">
        <v>43</v>
      </c>
      <c r="E43" s="41">
        <v>31</v>
      </c>
      <c r="F43" s="8"/>
      <c r="G43" s="41">
        <v>16</v>
      </c>
      <c r="H43" s="41">
        <v>29</v>
      </c>
      <c r="I43" s="41">
        <v>49</v>
      </c>
      <c r="J43" s="100">
        <v>17</v>
      </c>
      <c r="K43" s="41">
        <v>22</v>
      </c>
      <c r="L43" s="5"/>
      <c r="M43" s="5"/>
      <c r="N43" s="5"/>
      <c r="O43" s="5"/>
      <c r="P43" s="5"/>
      <c r="Q43" s="5"/>
      <c r="R43" s="5"/>
      <c r="S43" s="41">
        <v>17</v>
      </c>
      <c r="T43" s="5"/>
      <c r="U43" s="41">
        <v>15</v>
      </c>
      <c r="V43" s="5"/>
      <c r="W43" s="41">
        <v>23</v>
      </c>
      <c r="X43" s="5"/>
      <c r="Y43" s="8"/>
      <c r="Z43" s="5"/>
      <c r="AA43" s="8"/>
      <c r="AB43" s="8"/>
      <c r="AC43" s="8"/>
      <c r="AD43" s="8"/>
      <c r="AE43" s="8"/>
      <c r="AF43" s="41">
        <v>22</v>
      </c>
      <c r="AG43" s="112"/>
      <c r="AH43" s="112"/>
      <c r="AI43" s="112"/>
      <c r="AJ43" s="21">
        <f t="shared" si="11"/>
        <v>316</v>
      </c>
      <c r="AK43" s="21">
        <f t="shared" si="12"/>
        <v>177</v>
      </c>
      <c r="AL43" s="21">
        <f t="shared" si="13"/>
        <v>17</v>
      </c>
    </row>
    <row r="44" spans="1:38">
      <c r="A44" s="9" t="s">
        <v>84</v>
      </c>
      <c r="B44" s="9" t="s">
        <v>101</v>
      </c>
      <c r="C44" s="41">
        <v>30</v>
      </c>
      <c r="D44" s="101"/>
      <c r="E44" s="101"/>
      <c r="F44" s="8"/>
      <c r="G44" s="41">
        <v>24</v>
      </c>
      <c r="H44" s="5"/>
      <c r="I44" s="5"/>
      <c r="J44" s="112"/>
      <c r="K44" s="101"/>
      <c r="L44" s="101"/>
      <c r="M44" s="8"/>
      <c r="N44" s="8"/>
      <c r="O44" s="8"/>
      <c r="P44" s="4"/>
      <c r="Q44" s="41">
        <v>55</v>
      </c>
      <c r="R44" s="41">
        <v>21</v>
      </c>
      <c r="S44" s="8"/>
      <c r="T44" s="8"/>
      <c r="U44" s="8"/>
      <c r="V44" s="8"/>
      <c r="W44" s="8"/>
      <c r="X44" s="41">
        <v>20</v>
      </c>
      <c r="Y44" s="41">
        <v>23</v>
      </c>
      <c r="Z44" s="41">
        <v>28</v>
      </c>
      <c r="AA44" s="41">
        <v>30</v>
      </c>
      <c r="AB44" s="41">
        <v>31</v>
      </c>
      <c r="AC44" s="41">
        <v>23</v>
      </c>
      <c r="AD44" s="41">
        <v>52</v>
      </c>
      <c r="AE44" s="41">
        <v>40</v>
      </c>
      <c r="AF44" s="5"/>
      <c r="AG44" s="41">
        <v>20</v>
      </c>
      <c r="AH44" s="41">
        <v>27</v>
      </c>
      <c r="AI44" s="41">
        <v>42</v>
      </c>
      <c r="AJ44" s="21">
        <f>SUM(C44:AI44)</f>
        <v>466</v>
      </c>
      <c r="AK44" s="21">
        <f t="shared" si="12"/>
        <v>327</v>
      </c>
      <c r="AL44" s="21">
        <f t="shared" si="13"/>
        <v>43</v>
      </c>
    </row>
    <row r="45" spans="1:38">
      <c r="A45" s="91" t="s">
        <v>422</v>
      </c>
      <c r="B45" s="91" t="s">
        <v>94</v>
      </c>
      <c r="C45" s="556"/>
      <c r="D45" s="557"/>
      <c r="E45" s="557"/>
      <c r="F45" s="557"/>
      <c r="G45" s="557"/>
      <c r="H45" s="557"/>
      <c r="I45" s="557"/>
      <c r="J45" s="557"/>
      <c r="K45" s="557"/>
      <c r="L45" s="557"/>
      <c r="M45" s="557"/>
      <c r="N45" s="557"/>
      <c r="O45" s="557"/>
      <c r="P45" s="557"/>
      <c r="Q45" s="557"/>
      <c r="R45" s="557"/>
      <c r="S45" s="557"/>
      <c r="T45" s="557"/>
      <c r="U45" s="557"/>
      <c r="V45" s="557"/>
      <c r="W45" s="557"/>
      <c r="X45" s="557"/>
      <c r="Y45" s="557"/>
      <c r="Z45" s="557"/>
      <c r="AA45" s="558"/>
      <c r="AB45" s="41">
        <v>31</v>
      </c>
      <c r="AC45" s="91"/>
      <c r="AD45" s="91"/>
      <c r="AE45" s="91"/>
      <c r="AF45" s="91"/>
      <c r="AG45" s="91"/>
      <c r="AH45" s="91"/>
      <c r="AI45" s="91"/>
      <c r="AJ45" s="21">
        <f t="shared" si="11"/>
        <v>31</v>
      </c>
      <c r="AK45" s="21">
        <f t="shared" si="12"/>
        <v>31</v>
      </c>
      <c r="AL45" s="21">
        <f t="shared" si="13"/>
        <v>0</v>
      </c>
    </row>
    <row r="46" spans="1:38">
      <c r="A46" s="9" t="s">
        <v>85</v>
      </c>
      <c r="B46" s="9" t="s">
        <v>107</v>
      </c>
      <c r="C46" s="8"/>
      <c r="D46" s="41">
        <v>44</v>
      </c>
      <c r="E46" s="100">
        <v>30</v>
      </c>
      <c r="F46" s="5"/>
      <c r="G46" s="41">
        <v>40</v>
      </c>
      <c r="H46" s="5"/>
      <c r="I46" s="41">
        <v>80</v>
      </c>
      <c r="J46" s="41">
        <v>14</v>
      </c>
      <c r="K46" s="41">
        <v>80</v>
      </c>
      <c r="L46" s="41">
        <v>67</v>
      </c>
      <c r="M46" s="8"/>
      <c r="N46" s="41">
        <v>40</v>
      </c>
      <c r="O46" s="41">
        <v>80</v>
      </c>
      <c r="P46" s="41">
        <v>68</v>
      </c>
      <c r="Q46" s="7" t="s">
        <v>203</v>
      </c>
      <c r="R46" s="41">
        <v>73</v>
      </c>
      <c r="S46" s="41">
        <v>80</v>
      </c>
      <c r="T46" s="41">
        <v>40</v>
      </c>
      <c r="U46" s="41">
        <v>79</v>
      </c>
      <c r="V46" s="8"/>
      <c r="W46" s="8"/>
      <c r="X46" s="8"/>
      <c r="Y46" s="41">
        <v>76</v>
      </c>
      <c r="Z46" s="7" t="s">
        <v>203</v>
      </c>
      <c r="AA46" s="7" t="s">
        <v>203</v>
      </c>
      <c r="AB46" s="120" t="s">
        <v>203</v>
      </c>
      <c r="AC46" s="7" t="s">
        <v>203</v>
      </c>
      <c r="AD46" s="5"/>
      <c r="AE46" s="41">
        <v>80</v>
      </c>
      <c r="AF46" s="8"/>
      <c r="AG46" s="41">
        <v>54</v>
      </c>
      <c r="AH46" s="8"/>
      <c r="AI46" s="101"/>
      <c r="AJ46" s="21">
        <f t="shared" si="11"/>
        <v>1025</v>
      </c>
      <c r="AK46" s="21">
        <f t="shared" si="12"/>
        <v>675</v>
      </c>
      <c r="AL46" s="21">
        <f t="shared" si="13"/>
        <v>236</v>
      </c>
    </row>
    <row r="47" spans="1:38">
      <c r="A47" s="91" t="s">
        <v>428</v>
      </c>
      <c r="B47" s="91" t="s">
        <v>94</v>
      </c>
      <c r="C47" s="556"/>
      <c r="D47" s="557"/>
      <c r="E47" s="557"/>
      <c r="F47" s="557"/>
      <c r="G47" s="557"/>
      <c r="H47" s="557"/>
      <c r="I47" s="557"/>
      <c r="J47" s="557"/>
      <c r="K47" s="557"/>
      <c r="L47" s="557"/>
      <c r="M47" s="557"/>
      <c r="N47" s="557"/>
      <c r="O47" s="557"/>
      <c r="P47" s="557"/>
      <c r="Q47" s="557"/>
      <c r="R47" s="557"/>
      <c r="S47" s="557"/>
      <c r="T47" s="557"/>
      <c r="U47" s="557"/>
      <c r="V47" s="557"/>
      <c r="W47" s="557"/>
      <c r="X47" s="557"/>
      <c r="Y47" s="557"/>
      <c r="Z47" s="557"/>
      <c r="AA47" s="557"/>
      <c r="AB47" s="558"/>
      <c r="AC47" s="41">
        <v>80</v>
      </c>
      <c r="AD47" s="91"/>
      <c r="AE47" s="91"/>
      <c r="AF47" s="91"/>
      <c r="AG47" s="91"/>
      <c r="AH47" s="91"/>
      <c r="AI47" s="91"/>
      <c r="AJ47" s="21">
        <f t="shared" si="11"/>
        <v>80</v>
      </c>
      <c r="AK47" s="21">
        <f t="shared" si="12"/>
        <v>80</v>
      </c>
      <c r="AL47" s="21">
        <f t="shared" si="13"/>
        <v>0</v>
      </c>
    </row>
    <row r="48" spans="1:38">
      <c r="A48" s="9" t="s">
        <v>320</v>
      </c>
      <c r="B48" s="9" t="s">
        <v>107</v>
      </c>
      <c r="C48" s="41">
        <v>80</v>
      </c>
      <c r="D48" s="100">
        <v>78</v>
      </c>
      <c r="E48" s="41">
        <v>40</v>
      </c>
      <c r="F48" s="41">
        <v>27</v>
      </c>
      <c r="G48" s="41">
        <v>29</v>
      </c>
      <c r="H48" s="41">
        <v>49</v>
      </c>
      <c r="I48" s="5"/>
      <c r="J48" s="112"/>
      <c r="K48" s="5"/>
      <c r="L48" s="41">
        <v>13</v>
      </c>
      <c r="M48" s="41">
        <v>80</v>
      </c>
      <c r="N48" s="112"/>
      <c r="O48" s="5"/>
      <c r="P48" s="41">
        <v>21</v>
      </c>
      <c r="Q48" s="41">
        <v>70</v>
      </c>
      <c r="R48" s="101"/>
      <c r="S48" s="41">
        <v>17</v>
      </c>
      <c r="T48" s="41">
        <v>40</v>
      </c>
      <c r="U48" s="5"/>
      <c r="V48" s="41">
        <v>17</v>
      </c>
      <c r="W48" s="41">
        <v>43</v>
      </c>
      <c r="X48" s="41">
        <v>80</v>
      </c>
      <c r="Y48" s="5"/>
      <c r="Z48" s="41">
        <v>80</v>
      </c>
      <c r="AA48" s="8"/>
      <c r="AB48" s="41">
        <v>26</v>
      </c>
      <c r="AC48" s="41">
        <v>74</v>
      </c>
      <c r="AD48" s="41">
        <v>66</v>
      </c>
      <c r="AE48" s="112"/>
      <c r="AF48" s="41">
        <v>42</v>
      </c>
      <c r="AG48" s="8"/>
      <c r="AH48" s="8"/>
      <c r="AI48" s="41">
        <v>80</v>
      </c>
      <c r="AJ48" s="21">
        <f t="shared" si="11"/>
        <v>972</v>
      </c>
      <c r="AK48" s="21">
        <f t="shared" si="12"/>
        <v>501</v>
      </c>
      <c r="AL48" s="21">
        <f t="shared" si="13"/>
        <v>217</v>
      </c>
    </row>
    <row r="49" spans="1:38">
      <c r="A49" s="9" t="s">
        <v>89</v>
      </c>
      <c r="B49" s="9" t="s">
        <v>97</v>
      </c>
      <c r="C49" s="41">
        <v>22</v>
      </c>
      <c r="D49" s="101"/>
      <c r="E49" s="41">
        <v>80</v>
      </c>
      <c r="F49" s="41">
        <v>60</v>
      </c>
      <c r="G49" s="8"/>
      <c r="H49" s="8"/>
      <c r="I49" s="41">
        <v>69</v>
      </c>
      <c r="J49" s="41">
        <v>80</v>
      </c>
      <c r="K49" s="41">
        <v>80</v>
      </c>
      <c r="L49" s="41">
        <v>80</v>
      </c>
      <c r="M49" s="41">
        <v>80</v>
      </c>
      <c r="N49" s="41">
        <v>71</v>
      </c>
      <c r="O49" s="41">
        <v>80</v>
      </c>
      <c r="P49" s="8"/>
      <c r="Q49" s="8"/>
      <c r="R49" s="101"/>
      <c r="S49" s="8"/>
      <c r="T49" s="8"/>
      <c r="U49" s="8"/>
      <c r="V49" s="8"/>
      <c r="W49" s="8"/>
      <c r="X49" s="41">
        <v>28</v>
      </c>
      <c r="Y49" s="41">
        <v>80</v>
      </c>
      <c r="Z49" s="41">
        <v>80</v>
      </c>
      <c r="AA49" s="8"/>
      <c r="AB49" s="41">
        <v>54</v>
      </c>
      <c r="AC49" s="41">
        <v>6</v>
      </c>
      <c r="AD49" s="8"/>
      <c r="AE49" s="8"/>
      <c r="AF49" s="41">
        <v>38</v>
      </c>
      <c r="AG49" s="112"/>
      <c r="AH49" s="41">
        <v>9</v>
      </c>
      <c r="AI49" s="101"/>
      <c r="AJ49" s="21">
        <f>SUM(C49:AI49)</f>
        <v>997</v>
      </c>
      <c r="AK49" s="21">
        <f t="shared" si="0"/>
        <v>576</v>
      </c>
      <c r="AL49" s="21">
        <f>0+SUM(X49:Y49,S49:T49,M49:N49)</f>
        <v>259</v>
      </c>
    </row>
    <row r="50" spans="1:38">
      <c r="A50" s="9" t="s">
        <v>76</v>
      </c>
      <c r="B50" s="9" t="s">
        <v>102</v>
      </c>
      <c r="C50" s="41">
        <v>40</v>
      </c>
      <c r="D50" s="41">
        <v>40</v>
      </c>
      <c r="E50" s="41">
        <v>70</v>
      </c>
      <c r="F50" s="41">
        <v>41</v>
      </c>
      <c r="G50" s="41">
        <v>80</v>
      </c>
      <c r="H50" s="8"/>
      <c r="I50" s="41">
        <v>80</v>
      </c>
      <c r="J50" s="41">
        <v>80</v>
      </c>
      <c r="K50" s="41">
        <v>80</v>
      </c>
      <c r="L50" s="41">
        <v>80</v>
      </c>
      <c r="M50" s="41">
        <v>62</v>
      </c>
      <c r="N50" s="41">
        <v>80</v>
      </c>
      <c r="O50" s="41">
        <v>22</v>
      </c>
      <c r="P50" s="8"/>
      <c r="Q50" s="41">
        <v>35</v>
      </c>
      <c r="R50" s="101"/>
      <c r="S50" s="8"/>
      <c r="T50" s="8"/>
      <c r="U50" s="41">
        <v>15</v>
      </c>
      <c r="V50" s="41">
        <v>76</v>
      </c>
      <c r="W50" s="41">
        <v>80</v>
      </c>
      <c r="X50" s="41">
        <v>80</v>
      </c>
      <c r="Y50" s="100">
        <v>66</v>
      </c>
      <c r="Z50" s="41">
        <v>63</v>
      </c>
      <c r="AA50" s="100">
        <v>70</v>
      </c>
      <c r="AB50" s="41">
        <v>80</v>
      </c>
      <c r="AC50" s="41">
        <v>80</v>
      </c>
      <c r="AD50" s="41">
        <v>80</v>
      </c>
      <c r="AE50" s="41">
        <v>80</v>
      </c>
      <c r="AF50" s="41">
        <v>25</v>
      </c>
      <c r="AG50" s="41">
        <v>80</v>
      </c>
      <c r="AH50" s="41">
        <v>80</v>
      </c>
      <c r="AI50" s="41">
        <v>9</v>
      </c>
      <c r="AJ50" s="21">
        <f>SUM(C50:AI50)</f>
        <v>1754</v>
      </c>
      <c r="AK50" s="21">
        <f t="shared" si="0"/>
        <v>1186</v>
      </c>
      <c r="AL50" s="21">
        <f>SUM(M50:N50,S50:T50,X50:Y50)</f>
        <v>288</v>
      </c>
    </row>
    <row r="51" spans="1:38">
      <c r="A51" s="9" t="s">
        <v>91</v>
      </c>
      <c r="B51" s="9" t="s">
        <v>108</v>
      </c>
      <c r="C51" s="41">
        <v>27</v>
      </c>
      <c r="D51" s="41">
        <v>40</v>
      </c>
      <c r="E51" s="101"/>
      <c r="F51" s="41">
        <v>13</v>
      </c>
      <c r="G51" s="8"/>
      <c r="H51" s="5"/>
      <c r="I51" s="5"/>
      <c r="J51" s="112"/>
      <c r="K51" s="5"/>
      <c r="L51" s="41">
        <v>25</v>
      </c>
      <c r="M51" s="41">
        <v>67</v>
      </c>
      <c r="N51" s="41">
        <v>80</v>
      </c>
      <c r="O51" s="41">
        <v>80</v>
      </c>
      <c r="P51" s="41">
        <v>12</v>
      </c>
      <c r="Q51" s="41">
        <v>80</v>
      </c>
      <c r="R51" s="101"/>
      <c r="S51" s="41">
        <v>16</v>
      </c>
      <c r="T51" s="41">
        <v>13</v>
      </c>
      <c r="U51" s="41">
        <v>25</v>
      </c>
      <c r="V51" s="5"/>
      <c r="W51" s="5"/>
      <c r="X51" s="5"/>
      <c r="Y51" s="5"/>
      <c r="Z51" s="41">
        <v>35</v>
      </c>
      <c r="AA51" s="41">
        <v>75</v>
      </c>
      <c r="AB51" s="41">
        <v>70</v>
      </c>
      <c r="AC51" s="5"/>
      <c r="AD51" s="41">
        <v>37</v>
      </c>
      <c r="AE51" s="41">
        <v>40</v>
      </c>
      <c r="AF51" s="5"/>
      <c r="AG51" s="4"/>
      <c r="AH51" s="112"/>
      <c r="AI51" s="112"/>
      <c r="AJ51" s="21">
        <f>SUM(C51:AH51)</f>
        <v>735</v>
      </c>
      <c r="AK51" s="21">
        <f>SUM(H51:L51,O51:R51,U51:W51,Z51:AH51)</f>
        <v>479</v>
      </c>
      <c r="AL51" s="21">
        <f>SUM(M51:N51,S51:T51,X51:Y51)</f>
        <v>176</v>
      </c>
    </row>
    <row r="52" spans="1:38">
      <c r="A52" s="9" t="s">
        <v>92</v>
      </c>
      <c r="B52" s="9" t="s">
        <v>107</v>
      </c>
      <c r="C52" s="41">
        <v>25</v>
      </c>
      <c r="D52" s="41">
        <v>80</v>
      </c>
      <c r="E52" s="41">
        <v>80</v>
      </c>
      <c r="F52" s="41">
        <v>41</v>
      </c>
      <c r="G52" s="41">
        <v>80</v>
      </c>
      <c r="H52" s="41">
        <v>80</v>
      </c>
      <c r="I52" s="41">
        <v>80</v>
      </c>
      <c r="J52" s="4"/>
      <c r="K52" s="41">
        <v>36</v>
      </c>
      <c r="L52" s="101"/>
      <c r="M52" s="8"/>
      <c r="N52" s="8"/>
      <c r="O52" s="8"/>
      <c r="P52" s="41">
        <v>59</v>
      </c>
      <c r="Q52" s="7" t="s">
        <v>203</v>
      </c>
      <c r="R52" s="41">
        <v>80</v>
      </c>
      <c r="S52" s="41">
        <v>80</v>
      </c>
      <c r="T52" s="41">
        <v>80</v>
      </c>
      <c r="U52" s="8"/>
      <c r="V52" s="41">
        <v>80</v>
      </c>
      <c r="W52" s="41">
        <v>37</v>
      </c>
      <c r="X52" s="8"/>
      <c r="Y52" s="8"/>
      <c r="Z52" s="8"/>
      <c r="AA52" s="41">
        <v>80</v>
      </c>
      <c r="AB52" s="41">
        <v>80</v>
      </c>
      <c r="AC52" s="41">
        <v>80</v>
      </c>
      <c r="AD52" s="41">
        <v>80</v>
      </c>
      <c r="AE52" s="41">
        <v>24</v>
      </c>
      <c r="AF52" s="41">
        <v>80</v>
      </c>
      <c r="AG52" s="41">
        <v>80</v>
      </c>
      <c r="AH52" s="41">
        <v>80</v>
      </c>
      <c r="AI52" s="41">
        <v>80</v>
      </c>
      <c r="AJ52" s="21">
        <f>SUM(C52:AI52)</f>
        <v>1582</v>
      </c>
      <c r="AK52" s="21">
        <f t="shared" ref="AK52:AK53" si="14">SUM(H52:L52,O52:R52,U52:W52,Z52:AH52)</f>
        <v>1036</v>
      </c>
      <c r="AL52" s="21">
        <f>SUM(M52:N52,S52:T52,X52:Y52)</f>
        <v>160</v>
      </c>
    </row>
    <row r="53" spans="1:38">
      <c r="A53" s="9" t="s">
        <v>321</v>
      </c>
      <c r="B53" s="9" t="s">
        <v>102</v>
      </c>
      <c r="C53" s="41">
        <v>40</v>
      </c>
      <c r="D53" s="41">
        <v>40</v>
      </c>
      <c r="E53" s="41">
        <v>69</v>
      </c>
      <c r="F53" s="41">
        <v>52</v>
      </c>
      <c r="G53" s="41">
        <v>80</v>
      </c>
      <c r="H53" s="41">
        <v>80</v>
      </c>
      <c r="I53" s="41">
        <v>80</v>
      </c>
      <c r="J53" s="94">
        <v>80</v>
      </c>
      <c r="K53" s="41">
        <v>80</v>
      </c>
      <c r="L53" s="41">
        <v>73</v>
      </c>
      <c r="M53" s="41">
        <v>80</v>
      </c>
      <c r="N53" s="41">
        <v>80</v>
      </c>
      <c r="O53" s="41">
        <v>80</v>
      </c>
      <c r="P53" s="41">
        <v>80</v>
      </c>
      <c r="Q53" s="100">
        <v>70</v>
      </c>
      <c r="R53" s="41">
        <v>80</v>
      </c>
      <c r="S53" s="41">
        <v>80</v>
      </c>
      <c r="T53" s="41">
        <v>80</v>
      </c>
      <c r="U53" s="5"/>
      <c r="V53" s="41">
        <v>80</v>
      </c>
      <c r="W53" s="41">
        <v>80</v>
      </c>
      <c r="X53" s="41">
        <v>80</v>
      </c>
      <c r="Y53" s="41">
        <v>80</v>
      </c>
      <c r="Z53" s="41">
        <v>80</v>
      </c>
      <c r="AA53" s="41">
        <v>80</v>
      </c>
      <c r="AB53" s="41">
        <v>80</v>
      </c>
      <c r="AC53" s="41">
        <v>80</v>
      </c>
      <c r="AD53" s="41">
        <v>40</v>
      </c>
      <c r="AE53" s="41">
        <v>80</v>
      </c>
      <c r="AF53" s="41">
        <v>80</v>
      </c>
      <c r="AG53" s="41">
        <v>80</v>
      </c>
      <c r="AH53" s="100">
        <v>77</v>
      </c>
      <c r="AI53" s="41">
        <v>80</v>
      </c>
      <c r="AJ53" s="21">
        <f>SUM(C53:AI53)</f>
        <v>2381</v>
      </c>
      <c r="AK53" s="21">
        <f t="shared" si="14"/>
        <v>1540</v>
      </c>
      <c r="AL53" s="21">
        <f>SUM(X53:Y53,S53:T53,M53:N53)</f>
        <v>480</v>
      </c>
    </row>
    <row r="54" spans="1:38">
      <c r="AJ54" s="110"/>
      <c r="AK54" s="110"/>
      <c r="AL54" s="110"/>
    </row>
    <row r="55" spans="1:38">
      <c r="A55" s="1" t="s">
        <v>125</v>
      </c>
    </row>
    <row r="56" spans="1:38">
      <c r="A56" s="7" t="s">
        <v>122</v>
      </c>
    </row>
    <row r="57" spans="1:38">
      <c r="A57" s="6" t="s">
        <v>131</v>
      </c>
    </row>
    <row r="58" spans="1:38">
      <c r="A58" s="8" t="s">
        <v>123</v>
      </c>
      <c r="D58"/>
      <c r="E58"/>
    </row>
    <row r="59" spans="1:38">
      <c r="A59" s="3" t="s">
        <v>124</v>
      </c>
    </row>
    <row r="60" spans="1:38">
      <c r="A60" s="4" t="s">
        <v>126</v>
      </c>
    </row>
    <row r="61" spans="1:38">
      <c r="A61" s="5" t="s">
        <v>127</v>
      </c>
    </row>
    <row r="62" spans="1:38">
      <c r="A62" s="40" t="s">
        <v>132</v>
      </c>
    </row>
    <row r="63" spans="1:38">
      <c r="A63" s="43" t="s">
        <v>272</v>
      </c>
    </row>
  </sheetData>
  <mergeCells count="26">
    <mergeCell ref="C9:Y9"/>
    <mergeCell ref="C7:Y7"/>
    <mergeCell ref="C42:E42"/>
    <mergeCell ref="C33:E33"/>
    <mergeCell ref="C1:G1"/>
    <mergeCell ref="X1:Y1"/>
    <mergeCell ref="H25:AI25"/>
    <mergeCell ref="R14:AA14"/>
    <mergeCell ref="R16:AA16"/>
    <mergeCell ref="C14:P14"/>
    <mergeCell ref="C16:P16"/>
    <mergeCell ref="C35:AA35"/>
    <mergeCell ref="AJ1:AL1"/>
    <mergeCell ref="H1:L1"/>
    <mergeCell ref="M1:N1"/>
    <mergeCell ref="S1:T1"/>
    <mergeCell ref="U1:W1"/>
    <mergeCell ref="O1:R1"/>
    <mergeCell ref="Z1:AI1"/>
    <mergeCell ref="C47:AB47"/>
    <mergeCell ref="C24:AB24"/>
    <mergeCell ref="C20:G20"/>
    <mergeCell ref="Z22:AI22"/>
    <mergeCell ref="C29:Y29"/>
    <mergeCell ref="C30:Y30"/>
    <mergeCell ref="C45:AA45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14"/>
  <sheetViews>
    <sheetView zoomScale="125" zoomScaleNormal="125" zoomScalePageLayoutView="125" workbookViewId="0">
      <selection activeCell="H20" sqref="H20"/>
    </sheetView>
  </sheetViews>
  <sheetFormatPr defaultColWidth="11" defaultRowHeight="15.6"/>
  <cols>
    <col min="1" max="1" width="19.5" bestFit="1" customWidth="1"/>
    <col min="2" max="2" width="18" bestFit="1" customWidth="1"/>
    <col min="3" max="3" width="9.5" bestFit="1" customWidth="1"/>
    <col min="4" max="4" width="13.59765625" bestFit="1" customWidth="1"/>
    <col min="5" max="6" width="6.59765625" bestFit="1" customWidth="1"/>
    <col min="7" max="7" width="9.5" bestFit="1" customWidth="1"/>
    <col min="8" max="8" width="13.59765625" bestFit="1" customWidth="1"/>
    <col min="9" max="9" width="6.59765625" bestFit="1" customWidth="1"/>
    <col min="10" max="10" width="7.8984375" bestFit="1" customWidth="1"/>
    <col min="11" max="11" width="7" style="42" bestFit="1" customWidth="1"/>
    <col min="12" max="12" width="9.5" bestFit="1" customWidth="1"/>
    <col min="13" max="13" width="13.59765625" bestFit="1" customWidth="1"/>
    <col min="14" max="15" width="6.59765625" bestFit="1" customWidth="1"/>
  </cols>
  <sheetData>
    <row r="1" spans="1:15" ht="16.2" thickBot="1">
      <c r="A1" s="11"/>
      <c r="B1" s="11"/>
      <c r="C1" s="541" t="s">
        <v>50</v>
      </c>
      <c r="D1" s="542"/>
      <c r="E1" s="542"/>
      <c r="F1" s="543"/>
      <c r="G1" s="544" t="s">
        <v>48</v>
      </c>
      <c r="H1" s="545"/>
      <c r="I1" s="545"/>
      <c r="J1" s="546"/>
      <c r="K1" s="96" t="s">
        <v>40</v>
      </c>
      <c r="L1" s="547" t="s">
        <v>49</v>
      </c>
      <c r="M1" s="548"/>
      <c r="N1" s="548"/>
      <c r="O1" s="549"/>
    </row>
    <row r="2" spans="1:15">
      <c r="A2" s="13" t="s">
        <v>45</v>
      </c>
      <c r="B2" s="13" t="s">
        <v>53</v>
      </c>
      <c r="C2" s="55" t="s">
        <v>189</v>
      </c>
      <c r="D2" s="55" t="s">
        <v>190</v>
      </c>
      <c r="E2" s="55" t="s">
        <v>191</v>
      </c>
      <c r="F2" s="55" t="s">
        <v>192</v>
      </c>
      <c r="G2" s="55" t="s">
        <v>189</v>
      </c>
      <c r="H2" s="55" t="s">
        <v>190</v>
      </c>
      <c r="I2" s="55" t="s">
        <v>191</v>
      </c>
      <c r="J2" s="56" t="s">
        <v>192</v>
      </c>
      <c r="K2" s="97" t="s">
        <v>192</v>
      </c>
      <c r="L2" s="57" t="s">
        <v>189</v>
      </c>
      <c r="M2" s="57" t="s">
        <v>190</v>
      </c>
      <c r="N2" s="57" t="s">
        <v>191</v>
      </c>
      <c r="O2" s="57" t="s">
        <v>192</v>
      </c>
    </row>
    <row r="3" spans="1:15">
      <c r="A3" s="27" t="s">
        <v>65</v>
      </c>
      <c r="B3" s="27" t="s">
        <v>98</v>
      </c>
      <c r="C3" s="121"/>
      <c r="D3" s="121"/>
      <c r="E3" s="121"/>
      <c r="F3" s="122"/>
      <c r="G3" s="121">
        <v>2</v>
      </c>
      <c r="H3" s="121">
        <v>2</v>
      </c>
      <c r="I3" s="121">
        <v>0</v>
      </c>
      <c r="J3" s="123">
        <v>1</v>
      </c>
      <c r="K3" s="124">
        <v>1</v>
      </c>
      <c r="L3" s="121"/>
      <c r="M3" s="121"/>
      <c r="N3" s="121"/>
      <c r="O3" s="123"/>
    </row>
    <row r="4" spans="1:15">
      <c r="A4" s="27" t="s">
        <v>78</v>
      </c>
      <c r="B4" s="27" t="s">
        <v>104</v>
      </c>
      <c r="C4" s="121">
        <v>49</v>
      </c>
      <c r="D4" s="121">
        <v>36</v>
      </c>
      <c r="E4" s="121">
        <v>13</v>
      </c>
      <c r="F4" s="123">
        <v>0.73</v>
      </c>
      <c r="G4" s="121">
        <v>32</v>
      </c>
      <c r="H4" s="121">
        <v>24</v>
      </c>
      <c r="I4" s="121">
        <v>8</v>
      </c>
      <c r="J4" s="123">
        <v>0.75</v>
      </c>
      <c r="K4" s="124">
        <v>0.74</v>
      </c>
      <c r="L4" s="121">
        <v>4</v>
      </c>
      <c r="M4" s="121">
        <v>1</v>
      </c>
      <c r="N4" s="121">
        <v>3</v>
      </c>
      <c r="O4" s="123">
        <v>0.25</v>
      </c>
    </row>
    <row r="5" spans="1:15">
      <c r="A5" s="27" t="s">
        <v>61</v>
      </c>
      <c r="B5" s="27" t="s">
        <v>97</v>
      </c>
      <c r="C5" s="121">
        <v>2</v>
      </c>
      <c r="D5" s="121">
        <v>1</v>
      </c>
      <c r="E5" s="121">
        <v>1</v>
      </c>
      <c r="F5" s="123">
        <v>0.5</v>
      </c>
      <c r="G5" s="121">
        <v>1</v>
      </c>
      <c r="H5" s="121">
        <v>1</v>
      </c>
      <c r="I5" s="121">
        <v>0</v>
      </c>
      <c r="J5" s="123">
        <v>1</v>
      </c>
      <c r="K5" s="124">
        <v>0.66</v>
      </c>
      <c r="L5" s="121"/>
      <c r="M5" s="121"/>
      <c r="N5" s="121"/>
      <c r="O5" s="123"/>
    </row>
    <row r="6" spans="1:15">
      <c r="A6" s="27" t="s">
        <v>318</v>
      </c>
      <c r="B6" s="27" t="s">
        <v>104</v>
      </c>
      <c r="C6" s="121">
        <v>8</v>
      </c>
      <c r="D6" s="121">
        <v>2</v>
      </c>
      <c r="E6" s="121">
        <v>6</v>
      </c>
      <c r="F6" s="123">
        <v>0.25</v>
      </c>
      <c r="G6" s="121">
        <v>10</v>
      </c>
      <c r="H6" s="121">
        <v>9</v>
      </c>
      <c r="I6" s="121">
        <v>1</v>
      </c>
      <c r="J6" s="123">
        <v>0.9</v>
      </c>
      <c r="K6" s="124">
        <v>0.61</v>
      </c>
      <c r="L6" s="121">
        <v>1</v>
      </c>
      <c r="M6" s="121">
        <v>0</v>
      </c>
      <c r="N6" s="121">
        <v>1</v>
      </c>
      <c r="O6" s="123">
        <v>0</v>
      </c>
    </row>
    <row r="7" spans="1:15">
      <c r="A7" s="27" t="s">
        <v>70</v>
      </c>
      <c r="B7" s="27" t="s">
        <v>99</v>
      </c>
      <c r="C7" s="121">
        <v>12</v>
      </c>
      <c r="D7" s="121">
        <v>8</v>
      </c>
      <c r="E7" s="121">
        <v>4</v>
      </c>
      <c r="F7" s="123">
        <v>0.66</v>
      </c>
      <c r="G7" s="121">
        <v>3</v>
      </c>
      <c r="H7" s="121">
        <v>1</v>
      </c>
      <c r="I7" s="121">
        <v>1</v>
      </c>
      <c r="J7" s="123">
        <v>0.33</v>
      </c>
      <c r="K7" s="124">
        <v>0.6</v>
      </c>
      <c r="L7" s="121"/>
      <c r="M7" s="121"/>
      <c r="N7" s="121"/>
      <c r="O7" s="123"/>
    </row>
    <row r="8" spans="1:15">
      <c r="A8" s="27" t="s">
        <v>280</v>
      </c>
      <c r="B8" s="27" t="s">
        <v>98</v>
      </c>
      <c r="C8" s="121">
        <v>2</v>
      </c>
      <c r="D8" s="121">
        <v>1</v>
      </c>
      <c r="E8" s="121">
        <v>1</v>
      </c>
      <c r="F8" s="123">
        <v>0.5</v>
      </c>
      <c r="G8" s="122"/>
      <c r="H8" s="122"/>
      <c r="I8" s="122"/>
      <c r="J8" s="122"/>
      <c r="K8" s="124">
        <v>0.5</v>
      </c>
      <c r="L8" s="121">
        <v>1</v>
      </c>
      <c r="M8" s="121">
        <v>0</v>
      </c>
      <c r="N8" s="121">
        <v>1</v>
      </c>
      <c r="O8" s="123">
        <v>0</v>
      </c>
    </row>
    <row r="9" spans="1:15">
      <c r="A9" s="27" t="s">
        <v>418</v>
      </c>
      <c r="B9" s="27" t="s">
        <v>104</v>
      </c>
      <c r="C9" s="121">
        <v>3</v>
      </c>
      <c r="D9" s="121">
        <v>1</v>
      </c>
      <c r="E9" s="121">
        <v>2</v>
      </c>
      <c r="F9" s="123">
        <v>0.33</v>
      </c>
      <c r="G9" s="121">
        <v>3</v>
      </c>
      <c r="H9" s="121">
        <v>1</v>
      </c>
      <c r="I9" s="121">
        <v>1</v>
      </c>
      <c r="J9" s="123">
        <v>0.33</v>
      </c>
      <c r="K9" s="124">
        <v>0.33</v>
      </c>
      <c r="L9" s="121"/>
      <c r="M9" s="121"/>
      <c r="N9" s="121"/>
      <c r="O9" s="122"/>
    </row>
    <row r="10" spans="1:15">
      <c r="A10" s="27" t="s">
        <v>423</v>
      </c>
      <c r="B10" s="27" t="s">
        <v>104</v>
      </c>
      <c r="C10" s="121">
        <v>1</v>
      </c>
      <c r="D10" s="121">
        <v>0</v>
      </c>
      <c r="E10" s="121">
        <v>1</v>
      </c>
      <c r="F10" s="123">
        <v>0</v>
      </c>
      <c r="G10" s="121">
        <v>2</v>
      </c>
      <c r="H10" s="121">
        <v>1</v>
      </c>
      <c r="I10" s="121">
        <v>1</v>
      </c>
      <c r="J10" s="123">
        <v>0.5</v>
      </c>
      <c r="K10" s="124">
        <v>0.33</v>
      </c>
      <c r="L10" s="122"/>
      <c r="M10" s="122"/>
      <c r="N10" s="122"/>
      <c r="O10" s="122"/>
    </row>
    <row r="11" spans="1:15">
      <c r="A11" s="27" t="s">
        <v>326</v>
      </c>
      <c r="B11" s="27" t="s">
        <v>98</v>
      </c>
      <c r="C11" s="21"/>
      <c r="D11" s="21"/>
      <c r="E11" s="21"/>
      <c r="F11" s="2"/>
      <c r="G11" s="2"/>
      <c r="H11" s="2"/>
      <c r="I11" s="2"/>
      <c r="J11" s="102"/>
      <c r="K11" s="98"/>
      <c r="L11" s="2"/>
      <c r="M11" s="2"/>
      <c r="N11" s="2"/>
      <c r="O11" s="95"/>
    </row>
    <row r="12" spans="1:15">
      <c r="A12" s="28" t="s">
        <v>327</v>
      </c>
      <c r="B12" s="28" t="s">
        <v>314</v>
      </c>
      <c r="C12" s="21"/>
      <c r="D12" s="21"/>
      <c r="E12" s="21"/>
      <c r="F12" s="2"/>
      <c r="G12" s="2"/>
      <c r="H12" s="2"/>
      <c r="I12" s="2"/>
      <c r="J12" s="2"/>
      <c r="K12" s="98"/>
      <c r="L12" s="2"/>
      <c r="M12" s="2"/>
      <c r="N12" s="2"/>
      <c r="O12" s="95"/>
    </row>
    <row r="13" spans="1:15">
      <c r="A13" s="27" t="s">
        <v>338</v>
      </c>
      <c r="B13" s="27" t="s">
        <v>98</v>
      </c>
      <c r="C13" s="2"/>
      <c r="D13" s="2"/>
      <c r="E13" s="2"/>
      <c r="F13" s="2"/>
      <c r="G13" s="2"/>
      <c r="H13" s="2"/>
      <c r="I13" s="2"/>
      <c r="J13" s="2"/>
      <c r="K13" s="99"/>
      <c r="L13" s="2"/>
      <c r="M13" s="2"/>
      <c r="N13" s="2"/>
      <c r="O13" s="95"/>
    </row>
    <row r="14" spans="1:15">
      <c r="A14" s="27" t="s">
        <v>89</v>
      </c>
      <c r="B14" s="27" t="s">
        <v>97</v>
      </c>
      <c r="C14" s="21"/>
      <c r="D14" s="21"/>
      <c r="E14" s="21"/>
      <c r="F14" s="21"/>
      <c r="G14" s="21"/>
      <c r="H14" s="21"/>
      <c r="I14" s="21"/>
      <c r="J14" s="21"/>
      <c r="K14" s="99"/>
      <c r="L14" s="20"/>
      <c r="M14" s="20"/>
      <c r="N14" s="20"/>
      <c r="O14" s="95"/>
    </row>
  </sheetData>
  <sortState xmlns:xlrd2="http://schemas.microsoft.com/office/spreadsheetml/2017/richdata2" ref="A3:O14">
    <sortCondition descending="1" ref="K3:K14"/>
  </sortState>
  <mergeCells count="3">
    <mergeCell ref="C1:F1"/>
    <mergeCell ref="G1:J1"/>
    <mergeCell ref="L1:O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42"/>
  <sheetViews>
    <sheetView workbookViewId="0">
      <selection sqref="A1:D1"/>
    </sheetView>
  </sheetViews>
  <sheetFormatPr defaultColWidth="8.8984375" defaultRowHeight="15.6"/>
  <cols>
    <col min="1" max="1" width="29" bestFit="1" customWidth="1"/>
    <col min="2" max="2" width="12.59765625" style="42" bestFit="1" customWidth="1"/>
    <col min="3" max="3" width="11.59765625" style="42" customWidth="1"/>
    <col min="4" max="4" width="11.5" style="42" bestFit="1" customWidth="1"/>
  </cols>
  <sheetData>
    <row r="1" spans="1:4">
      <c r="A1" s="116" t="s">
        <v>45</v>
      </c>
      <c r="B1" s="117" t="s">
        <v>113</v>
      </c>
      <c r="C1" s="118" t="s">
        <v>265</v>
      </c>
      <c r="D1" s="119" t="s">
        <v>47</v>
      </c>
    </row>
    <row r="2" spans="1:4">
      <c r="A2" s="9" t="s">
        <v>321</v>
      </c>
      <c r="B2" s="41">
        <v>6</v>
      </c>
      <c r="C2" s="41">
        <v>480</v>
      </c>
      <c r="D2" s="41">
        <v>5</v>
      </c>
    </row>
    <row r="3" spans="1:4">
      <c r="A3" s="9" t="s">
        <v>350</v>
      </c>
      <c r="B3" s="41">
        <v>6</v>
      </c>
      <c r="C3" s="41">
        <v>421</v>
      </c>
      <c r="D3" s="41"/>
    </row>
    <row r="4" spans="1:4">
      <c r="A4" s="9" t="s">
        <v>78</v>
      </c>
      <c r="B4" s="41">
        <v>6</v>
      </c>
      <c r="C4" s="41">
        <v>353</v>
      </c>
      <c r="D4" s="41">
        <v>20</v>
      </c>
    </row>
    <row r="5" spans="1:4">
      <c r="A5" s="9" t="s">
        <v>82</v>
      </c>
      <c r="B5" s="41">
        <v>5</v>
      </c>
      <c r="C5" s="41">
        <v>421</v>
      </c>
      <c r="D5" s="41"/>
    </row>
    <row r="6" spans="1:4">
      <c r="A6" s="9" t="s">
        <v>59</v>
      </c>
      <c r="B6" s="41">
        <v>5</v>
      </c>
      <c r="C6" s="41">
        <v>374</v>
      </c>
      <c r="D6" s="41"/>
    </row>
    <row r="7" spans="1:4">
      <c r="A7" s="9" t="s">
        <v>367</v>
      </c>
      <c r="B7" s="41">
        <v>5</v>
      </c>
      <c r="C7" s="41">
        <v>274</v>
      </c>
      <c r="D7" s="41"/>
    </row>
    <row r="8" spans="1:4">
      <c r="A8" s="9" t="s">
        <v>60</v>
      </c>
      <c r="B8" s="41">
        <v>5</v>
      </c>
      <c r="C8" s="41">
        <v>272</v>
      </c>
      <c r="D8" s="41"/>
    </row>
    <row r="9" spans="1:4">
      <c r="A9" s="9" t="s">
        <v>56</v>
      </c>
      <c r="B9" s="41">
        <v>5</v>
      </c>
      <c r="C9" s="41">
        <v>266</v>
      </c>
      <c r="D9" s="41"/>
    </row>
    <row r="10" spans="1:4">
      <c r="A10" s="9" t="s">
        <v>316</v>
      </c>
      <c r="B10" s="41">
        <v>5</v>
      </c>
      <c r="C10" s="41">
        <v>250</v>
      </c>
      <c r="D10" s="41"/>
    </row>
    <row r="11" spans="1:4">
      <c r="A11" s="9" t="s">
        <v>70</v>
      </c>
      <c r="B11" s="41">
        <v>5</v>
      </c>
      <c r="C11" s="41">
        <v>230</v>
      </c>
      <c r="D11" s="41">
        <v>3</v>
      </c>
    </row>
    <row r="12" spans="1:4">
      <c r="A12" s="9" t="s">
        <v>65</v>
      </c>
      <c r="B12" s="41">
        <v>5</v>
      </c>
      <c r="C12" s="41">
        <v>219</v>
      </c>
      <c r="D12" s="41"/>
    </row>
    <row r="13" spans="1:4">
      <c r="A13" s="9" t="s">
        <v>62</v>
      </c>
      <c r="B13" s="41">
        <v>5</v>
      </c>
      <c r="C13" s="41">
        <v>119</v>
      </c>
      <c r="D13" s="41"/>
    </row>
    <row r="14" spans="1:4">
      <c r="A14" s="9" t="s">
        <v>67</v>
      </c>
      <c r="B14" s="41">
        <v>5</v>
      </c>
      <c r="C14" s="41">
        <v>119</v>
      </c>
      <c r="D14" s="41"/>
    </row>
    <row r="15" spans="1:4">
      <c r="A15" s="9" t="s">
        <v>71</v>
      </c>
      <c r="B15" s="41">
        <v>4</v>
      </c>
      <c r="C15" s="41">
        <v>320</v>
      </c>
      <c r="D15" s="41"/>
    </row>
    <row r="16" spans="1:4">
      <c r="A16" s="9" t="s">
        <v>313</v>
      </c>
      <c r="B16" s="41">
        <v>4</v>
      </c>
      <c r="C16" s="41">
        <v>312</v>
      </c>
      <c r="D16" s="41">
        <v>5</v>
      </c>
    </row>
    <row r="17" spans="1:4">
      <c r="A17" s="9" t="s">
        <v>76</v>
      </c>
      <c r="B17" s="41">
        <v>4</v>
      </c>
      <c r="C17" s="41">
        <v>288</v>
      </c>
      <c r="D17" s="41"/>
    </row>
    <row r="18" spans="1:4">
      <c r="A18" s="9" t="s">
        <v>319</v>
      </c>
      <c r="B18" s="41">
        <v>4</v>
      </c>
      <c r="C18" s="41">
        <v>270</v>
      </c>
      <c r="D18" s="41"/>
    </row>
    <row r="19" spans="1:4">
      <c r="A19" s="9" t="s">
        <v>89</v>
      </c>
      <c r="B19" s="41">
        <v>4</v>
      </c>
      <c r="C19" s="41">
        <v>259</v>
      </c>
      <c r="D19" s="41"/>
    </row>
    <row r="20" spans="1:4">
      <c r="A20" s="9" t="s">
        <v>85</v>
      </c>
      <c r="B20" s="41">
        <v>4</v>
      </c>
      <c r="C20" s="41">
        <v>236</v>
      </c>
      <c r="D20" s="41"/>
    </row>
    <row r="21" spans="1:4">
      <c r="A21" s="9" t="s">
        <v>320</v>
      </c>
      <c r="B21" s="41">
        <v>4</v>
      </c>
      <c r="C21" s="41">
        <v>217</v>
      </c>
      <c r="D21" s="41"/>
    </row>
    <row r="22" spans="1:4">
      <c r="A22" s="9" t="s">
        <v>280</v>
      </c>
      <c r="B22" s="41">
        <v>4</v>
      </c>
      <c r="C22" s="41">
        <v>199</v>
      </c>
      <c r="D22" s="41"/>
    </row>
    <row r="23" spans="1:4">
      <c r="A23" s="9" t="s">
        <v>91</v>
      </c>
      <c r="B23" s="41">
        <v>4</v>
      </c>
      <c r="C23" s="41">
        <v>176</v>
      </c>
      <c r="D23" s="41"/>
    </row>
    <row r="24" spans="1:4">
      <c r="A24" s="9" t="s">
        <v>73</v>
      </c>
      <c r="B24" s="41">
        <v>4</v>
      </c>
      <c r="C24" s="41">
        <v>134</v>
      </c>
      <c r="D24" s="41"/>
    </row>
    <row r="25" spans="1:4">
      <c r="A25" s="9" t="s">
        <v>72</v>
      </c>
      <c r="B25" s="41">
        <v>4</v>
      </c>
      <c r="C25" s="41">
        <v>88</v>
      </c>
      <c r="D25" s="41"/>
    </row>
    <row r="26" spans="1:4">
      <c r="A26" s="9" t="s">
        <v>318</v>
      </c>
      <c r="B26" s="41">
        <v>3</v>
      </c>
      <c r="C26" s="41">
        <v>220</v>
      </c>
      <c r="D26" s="41"/>
    </row>
    <row r="27" spans="1:4">
      <c r="A27" s="9" t="s">
        <v>63</v>
      </c>
      <c r="B27" s="41">
        <v>3</v>
      </c>
      <c r="C27" s="41">
        <v>99</v>
      </c>
      <c r="D27" s="41"/>
    </row>
    <row r="28" spans="1:4">
      <c r="A28" s="9" t="s">
        <v>66</v>
      </c>
      <c r="B28" s="41">
        <v>3</v>
      </c>
      <c r="C28" s="41">
        <v>38</v>
      </c>
      <c r="D28" s="41"/>
    </row>
    <row r="29" spans="1:4">
      <c r="A29" s="9" t="s">
        <v>92</v>
      </c>
      <c r="B29" s="41">
        <v>2</v>
      </c>
      <c r="C29" s="41">
        <v>160</v>
      </c>
      <c r="D29" s="41"/>
    </row>
    <row r="30" spans="1:4">
      <c r="A30" s="9" t="s">
        <v>315</v>
      </c>
      <c r="B30" s="41">
        <v>2</v>
      </c>
      <c r="C30" s="41">
        <v>127</v>
      </c>
      <c r="D30" s="41"/>
    </row>
    <row r="31" spans="1:4">
      <c r="A31" s="9" t="s">
        <v>74</v>
      </c>
      <c r="B31" s="41">
        <v>2</v>
      </c>
      <c r="C31" s="41">
        <v>114</v>
      </c>
      <c r="D31" s="41"/>
    </row>
    <row r="32" spans="1:4">
      <c r="A32" s="9" t="s">
        <v>80</v>
      </c>
      <c r="B32" s="41">
        <v>2</v>
      </c>
      <c r="C32" s="41">
        <v>95</v>
      </c>
      <c r="D32" s="41"/>
    </row>
    <row r="33" spans="1:4">
      <c r="A33" s="9" t="s">
        <v>77</v>
      </c>
      <c r="B33" s="41">
        <v>2</v>
      </c>
      <c r="C33" s="41">
        <v>48</v>
      </c>
      <c r="D33" s="41"/>
    </row>
    <row r="34" spans="1:4">
      <c r="A34" s="9" t="s">
        <v>84</v>
      </c>
      <c r="B34" s="41">
        <v>2</v>
      </c>
      <c r="C34" s="41">
        <v>43</v>
      </c>
      <c r="D34" s="41"/>
    </row>
    <row r="35" spans="1:4">
      <c r="A35" s="9" t="s">
        <v>69</v>
      </c>
      <c r="B35" s="41">
        <v>1</v>
      </c>
      <c r="C35" s="41">
        <v>44</v>
      </c>
      <c r="D35" s="41"/>
    </row>
    <row r="36" spans="1:4">
      <c r="A36" s="9" t="s">
        <v>68</v>
      </c>
      <c r="B36" s="41">
        <v>1</v>
      </c>
      <c r="C36" s="41">
        <v>40</v>
      </c>
      <c r="D36" s="41"/>
    </row>
    <row r="37" spans="1:4">
      <c r="A37" s="9" t="s">
        <v>83</v>
      </c>
      <c r="B37" s="41">
        <v>1</v>
      </c>
      <c r="C37" s="41">
        <v>17</v>
      </c>
      <c r="D37" s="41"/>
    </row>
    <row r="38" spans="1:4">
      <c r="A38" s="9" t="s">
        <v>61</v>
      </c>
      <c r="B38" s="41"/>
      <c r="C38" s="41"/>
      <c r="D38" s="41"/>
    </row>
    <row r="39" spans="1:4">
      <c r="A39" s="9" t="s">
        <v>64</v>
      </c>
      <c r="B39" s="41"/>
      <c r="C39" s="41"/>
      <c r="D39" s="41"/>
    </row>
    <row r="40" spans="1:4">
      <c r="A40" s="20" t="s">
        <v>55</v>
      </c>
      <c r="B40" s="41"/>
      <c r="C40" s="41"/>
      <c r="D40" s="41"/>
    </row>
    <row r="41" spans="1:4">
      <c r="A41" s="9" t="s">
        <v>81</v>
      </c>
      <c r="B41" s="41"/>
      <c r="C41" s="41"/>
      <c r="D41" s="41"/>
    </row>
    <row r="42" spans="1:4">
      <c r="D42" s="90" t="s">
        <v>410</v>
      </c>
    </row>
  </sheetData>
  <sortState xmlns:xlrd2="http://schemas.microsoft.com/office/spreadsheetml/2017/richdata2" ref="A2:D41">
    <sortCondition descending="1" ref="B2:B41"/>
    <sortCondition descending="1" ref="C2:C41"/>
  </sortState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53"/>
  <sheetViews>
    <sheetView topLeftCell="A25" workbookViewId="0">
      <selection activeCell="H21" sqref="H21"/>
    </sheetView>
  </sheetViews>
  <sheetFormatPr defaultColWidth="11" defaultRowHeight="15.6"/>
  <cols>
    <col min="1" max="1" width="29" bestFit="1" customWidth="1"/>
    <col min="2" max="2" width="16.5" bestFit="1" customWidth="1"/>
    <col min="3" max="3" width="11.8984375" bestFit="1" customWidth="1"/>
  </cols>
  <sheetData>
    <row r="1" spans="1:4">
      <c r="A1" s="13" t="s">
        <v>45</v>
      </c>
      <c r="B1" s="152" t="s">
        <v>293</v>
      </c>
      <c r="C1" s="153" t="s">
        <v>47</v>
      </c>
      <c r="D1" s="154" t="s">
        <v>46</v>
      </c>
    </row>
    <row r="2" spans="1:4">
      <c r="A2" s="9" t="s">
        <v>321</v>
      </c>
      <c r="B2" s="94">
        <v>20</v>
      </c>
      <c r="C2" s="155">
        <v>25</v>
      </c>
      <c r="D2" s="41">
        <v>5</v>
      </c>
    </row>
    <row r="3" spans="1:4">
      <c r="A3" s="24" t="s">
        <v>316</v>
      </c>
      <c r="B3" s="157">
        <v>20</v>
      </c>
      <c r="C3" s="155"/>
      <c r="D3" s="41"/>
    </row>
    <row r="4" spans="1:4">
      <c r="A4" s="24" t="s">
        <v>338</v>
      </c>
      <c r="B4" s="157">
        <v>19</v>
      </c>
      <c r="C4" s="155">
        <v>15</v>
      </c>
      <c r="D4" s="41">
        <v>3</v>
      </c>
    </row>
    <row r="5" spans="1:4">
      <c r="A5" s="24" t="s">
        <v>76</v>
      </c>
      <c r="B5" s="157">
        <v>19</v>
      </c>
      <c r="C5" s="155">
        <v>15</v>
      </c>
      <c r="D5" s="41">
        <v>3</v>
      </c>
    </row>
    <row r="6" spans="1:4">
      <c r="A6" s="24" t="s">
        <v>313</v>
      </c>
      <c r="B6" s="157">
        <v>18</v>
      </c>
      <c r="C6" s="155"/>
      <c r="D6" s="41"/>
    </row>
    <row r="7" spans="1:4">
      <c r="A7" s="24" t="s">
        <v>80</v>
      </c>
      <c r="B7" s="157">
        <v>18</v>
      </c>
      <c r="C7" s="155"/>
      <c r="D7" s="41"/>
    </row>
    <row r="8" spans="1:4">
      <c r="A8" s="24" t="s">
        <v>78</v>
      </c>
      <c r="B8" s="157">
        <v>16</v>
      </c>
      <c r="C8" s="155">
        <v>122</v>
      </c>
      <c r="D8" s="41">
        <v>1</v>
      </c>
    </row>
    <row r="9" spans="1:4">
      <c r="A9" s="24" t="s">
        <v>318</v>
      </c>
      <c r="B9" s="157">
        <v>16</v>
      </c>
      <c r="C9" s="155">
        <v>20</v>
      </c>
      <c r="D9" s="41">
        <v>1</v>
      </c>
    </row>
    <row r="10" spans="1:4">
      <c r="A10" s="24" t="s">
        <v>92</v>
      </c>
      <c r="B10" s="157">
        <v>16</v>
      </c>
      <c r="C10" s="155">
        <v>15</v>
      </c>
      <c r="D10" s="41">
        <v>3</v>
      </c>
    </row>
    <row r="11" spans="1:4">
      <c r="A11" s="24" t="s">
        <v>56</v>
      </c>
      <c r="B11" s="157">
        <v>16</v>
      </c>
      <c r="C11" s="155"/>
      <c r="D11" s="41"/>
    </row>
    <row r="12" spans="1:4">
      <c r="A12" s="24" t="s">
        <v>60</v>
      </c>
      <c r="B12" s="157">
        <v>15</v>
      </c>
      <c r="C12" s="155">
        <v>5</v>
      </c>
      <c r="D12" s="41">
        <v>1</v>
      </c>
    </row>
    <row r="13" spans="1:4">
      <c r="A13" s="24" t="s">
        <v>367</v>
      </c>
      <c r="B13" s="157">
        <v>15</v>
      </c>
      <c r="C13" s="155">
        <v>5</v>
      </c>
      <c r="D13" s="41">
        <v>1</v>
      </c>
    </row>
    <row r="14" spans="1:4">
      <c r="A14" s="24" t="s">
        <v>350</v>
      </c>
      <c r="B14" s="157">
        <v>15</v>
      </c>
      <c r="C14" s="155">
        <v>5</v>
      </c>
      <c r="D14" s="41">
        <v>1</v>
      </c>
    </row>
    <row r="15" spans="1:4">
      <c r="A15" s="24" t="s">
        <v>315</v>
      </c>
      <c r="B15" s="157">
        <v>15</v>
      </c>
      <c r="C15" s="155"/>
      <c r="D15" s="41"/>
    </row>
    <row r="16" spans="1:4">
      <c r="A16" s="24" t="s">
        <v>70</v>
      </c>
      <c r="B16" s="157">
        <v>14</v>
      </c>
      <c r="C16" s="155">
        <v>33</v>
      </c>
      <c r="D16" s="41">
        <v>2</v>
      </c>
    </row>
    <row r="17" spans="1:4">
      <c r="A17" s="24" t="s">
        <v>66</v>
      </c>
      <c r="B17" s="157">
        <v>14</v>
      </c>
      <c r="C17" s="155">
        <v>10</v>
      </c>
      <c r="D17" s="41">
        <v>2</v>
      </c>
    </row>
    <row r="18" spans="1:4">
      <c r="A18" s="24" t="s">
        <v>62</v>
      </c>
      <c r="B18" s="157">
        <v>14</v>
      </c>
      <c r="C18" s="155"/>
      <c r="D18" s="41"/>
    </row>
    <row r="19" spans="1:4">
      <c r="A19" s="24" t="s">
        <v>69</v>
      </c>
      <c r="B19" s="157">
        <v>14</v>
      </c>
      <c r="C19" s="155"/>
      <c r="D19" s="41"/>
    </row>
    <row r="20" spans="1:4">
      <c r="A20" s="24" t="s">
        <v>65</v>
      </c>
      <c r="B20" s="157">
        <v>13</v>
      </c>
      <c r="C20" s="155">
        <v>2</v>
      </c>
      <c r="D20" s="41"/>
    </row>
    <row r="21" spans="1:4">
      <c r="A21" s="24" t="s">
        <v>71</v>
      </c>
      <c r="B21" s="157">
        <v>13</v>
      </c>
      <c r="C21" s="155"/>
      <c r="D21" s="41"/>
    </row>
    <row r="22" spans="1:4">
      <c r="A22" s="24" t="s">
        <v>72</v>
      </c>
      <c r="B22" s="157">
        <v>13</v>
      </c>
      <c r="C22" s="155"/>
      <c r="D22" s="41"/>
    </row>
    <row r="23" spans="1:4">
      <c r="A23" s="24" t="s">
        <v>280</v>
      </c>
      <c r="B23" s="157">
        <v>12</v>
      </c>
      <c r="C23" s="155">
        <v>13</v>
      </c>
      <c r="D23" s="41">
        <v>2</v>
      </c>
    </row>
    <row r="24" spans="1:4">
      <c r="A24" s="24" t="s">
        <v>320</v>
      </c>
      <c r="B24" s="157">
        <v>12</v>
      </c>
      <c r="C24" s="155">
        <v>10</v>
      </c>
      <c r="D24" s="41">
        <v>2</v>
      </c>
    </row>
    <row r="25" spans="1:4">
      <c r="A25" s="24" t="s">
        <v>77</v>
      </c>
      <c r="B25" s="157">
        <v>12</v>
      </c>
      <c r="C25" s="155">
        <v>5</v>
      </c>
      <c r="D25" s="41">
        <v>1</v>
      </c>
    </row>
    <row r="26" spans="1:4">
      <c r="A26" s="24" t="s">
        <v>84</v>
      </c>
      <c r="B26" s="157">
        <v>11</v>
      </c>
      <c r="C26" s="155"/>
      <c r="D26" s="41"/>
    </row>
    <row r="27" spans="1:4">
      <c r="A27" s="24" t="s">
        <v>85</v>
      </c>
      <c r="B27" s="157">
        <v>10</v>
      </c>
      <c r="C27" s="155">
        <v>15</v>
      </c>
      <c r="D27" s="41">
        <v>3</v>
      </c>
    </row>
    <row r="28" spans="1:4">
      <c r="A28" s="24" t="s">
        <v>74</v>
      </c>
      <c r="B28" s="157">
        <v>10</v>
      </c>
      <c r="C28" s="155">
        <v>10</v>
      </c>
      <c r="D28" s="41">
        <v>2</v>
      </c>
    </row>
    <row r="29" spans="1:4">
      <c r="A29" s="24" t="s">
        <v>59</v>
      </c>
      <c r="B29" s="157">
        <v>10</v>
      </c>
      <c r="C29" s="155">
        <v>5</v>
      </c>
      <c r="D29" s="41">
        <v>1</v>
      </c>
    </row>
    <row r="30" spans="1:4">
      <c r="A30" s="24" t="s">
        <v>89</v>
      </c>
      <c r="B30" s="157">
        <v>10</v>
      </c>
      <c r="C30" s="155"/>
      <c r="D30" s="41"/>
    </row>
    <row r="31" spans="1:4">
      <c r="A31" s="24" t="s">
        <v>91</v>
      </c>
      <c r="B31" s="157">
        <v>10</v>
      </c>
      <c r="C31" s="155"/>
      <c r="D31" s="41"/>
    </row>
    <row r="32" spans="1:4">
      <c r="A32" s="24" t="s">
        <v>82</v>
      </c>
      <c r="B32" s="157">
        <v>9</v>
      </c>
      <c r="C32" s="155"/>
      <c r="D32" s="41"/>
    </row>
    <row r="33" spans="1:4">
      <c r="A33" s="24" t="s">
        <v>67</v>
      </c>
      <c r="B33" s="157">
        <v>8</v>
      </c>
      <c r="C33" s="155"/>
      <c r="D33" s="41"/>
    </row>
    <row r="34" spans="1:4">
      <c r="A34" s="24" t="s">
        <v>83</v>
      </c>
      <c r="B34" s="157">
        <v>7</v>
      </c>
      <c r="C34" s="155"/>
      <c r="D34" s="41"/>
    </row>
    <row r="35" spans="1:4">
      <c r="A35" s="24" t="s">
        <v>73</v>
      </c>
      <c r="B35" s="157">
        <v>6</v>
      </c>
      <c r="C35" s="155"/>
      <c r="D35" s="41"/>
    </row>
    <row r="36" spans="1:4">
      <c r="A36" s="24" t="s">
        <v>63</v>
      </c>
      <c r="B36" s="157">
        <v>4</v>
      </c>
      <c r="C36" s="155"/>
      <c r="D36" s="41"/>
    </row>
    <row r="37" spans="1:4">
      <c r="A37" s="150" t="s">
        <v>411</v>
      </c>
      <c r="B37" s="157">
        <v>3</v>
      </c>
      <c r="C37" s="155"/>
      <c r="D37" s="41"/>
    </row>
    <row r="38" spans="1:4">
      <c r="A38" s="150" t="s">
        <v>413</v>
      </c>
      <c r="B38" s="157">
        <v>3</v>
      </c>
      <c r="C38" s="155"/>
      <c r="D38" s="41"/>
    </row>
    <row r="39" spans="1:4">
      <c r="A39" s="24" t="s">
        <v>81</v>
      </c>
      <c r="B39" s="157">
        <v>3</v>
      </c>
      <c r="C39" s="155"/>
      <c r="D39" s="41"/>
    </row>
    <row r="40" spans="1:4">
      <c r="A40" s="150" t="s">
        <v>418</v>
      </c>
      <c r="B40" s="157">
        <v>2</v>
      </c>
      <c r="C40" s="155">
        <v>5</v>
      </c>
      <c r="D40" s="41"/>
    </row>
    <row r="41" spans="1:4">
      <c r="A41" s="24" t="s">
        <v>64</v>
      </c>
      <c r="B41" s="157">
        <v>2</v>
      </c>
      <c r="C41" s="155"/>
      <c r="D41" s="41"/>
    </row>
    <row r="42" spans="1:4">
      <c r="A42" s="24" t="s">
        <v>61</v>
      </c>
      <c r="B42" s="157">
        <v>1</v>
      </c>
      <c r="C42" s="155">
        <v>5</v>
      </c>
      <c r="D42" s="41"/>
    </row>
    <row r="43" spans="1:4">
      <c r="A43" s="150" t="s">
        <v>423</v>
      </c>
      <c r="B43" s="157">
        <v>1</v>
      </c>
      <c r="C43" s="155">
        <v>2</v>
      </c>
      <c r="D43" s="41"/>
    </row>
    <row r="44" spans="1:4">
      <c r="A44" s="150" t="s">
        <v>412</v>
      </c>
      <c r="B44" s="157">
        <v>1</v>
      </c>
      <c r="C44" s="155"/>
      <c r="D44" s="41"/>
    </row>
    <row r="45" spans="1:4">
      <c r="A45" s="150" t="s">
        <v>389</v>
      </c>
      <c r="B45" s="157">
        <v>1</v>
      </c>
      <c r="C45" s="155"/>
      <c r="D45" s="41"/>
    </row>
    <row r="46" spans="1:4">
      <c r="A46" s="150" t="s">
        <v>388</v>
      </c>
      <c r="B46" s="157">
        <v>1</v>
      </c>
      <c r="C46" s="155"/>
      <c r="D46" s="41"/>
    </row>
    <row r="47" spans="1:4">
      <c r="A47" s="24" t="s">
        <v>68</v>
      </c>
      <c r="B47" s="157">
        <v>1</v>
      </c>
      <c r="C47" s="155"/>
      <c r="D47" s="41"/>
    </row>
    <row r="48" spans="1:4">
      <c r="A48" s="150" t="s">
        <v>427</v>
      </c>
      <c r="B48" s="157">
        <v>1</v>
      </c>
      <c r="C48" s="155"/>
      <c r="D48" s="41"/>
    </row>
    <row r="49" spans="1:4">
      <c r="A49" s="150" t="s">
        <v>422</v>
      </c>
      <c r="B49" s="157">
        <v>1</v>
      </c>
      <c r="C49" s="155"/>
      <c r="D49" s="41"/>
    </row>
    <row r="50" spans="1:4">
      <c r="A50" s="150" t="s">
        <v>428</v>
      </c>
      <c r="B50" s="157">
        <v>1</v>
      </c>
      <c r="C50" s="155"/>
      <c r="D50" s="41"/>
    </row>
    <row r="51" spans="1:4">
      <c r="A51" s="150" t="s">
        <v>326</v>
      </c>
      <c r="B51" s="157"/>
      <c r="C51" s="155"/>
      <c r="D51" s="41"/>
    </row>
    <row r="52" spans="1:4">
      <c r="A52" s="151" t="s">
        <v>55</v>
      </c>
      <c r="B52" s="157"/>
      <c r="C52" s="155"/>
      <c r="D52" s="41"/>
    </row>
    <row r="53" spans="1:4">
      <c r="B53" s="156" t="s">
        <v>361</v>
      </c>
      <c r="C53" s="155">
        <f>SUM(C2:C52)</f>
        <v>342</v>
      </c>
      <c r="D53" s="41">
        <f>SUM(D2:D52)</f>
        <v>34</v>
      </c>
    </row>
  </sheetData>
  <sortState xmlns:xlrd2="http://schemas.microsoft.com/office/spreadsheetml/2017/richdata2" ref="A2:D52">
    <sortCondition descending="1" ref="B2:B52"/>
    <sortCondition descending="1" ref="C2:C52"/>
    <sortCondition descending="1" ref="D2:D52"/>
    <sortCondition ref="A2:A52"/>
  </sortState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52CE6-CE52-4322-A857-322A76C7B60A}">
  <dimension ref="A1:D14"/>
  <sheetViews>
    <sheetView workbookViewId="0">
      <selection activeCell="B26" sqref="B26"/>
    </sheetView>
  </sheetViews>
  <sheetFormatPr defaultRowHeight="15.6"/>
  <cols>
    <col min="1" max="1" width="29.69921875" bestFit="1" customWidth="1"/>
    <col min="2" max="2" width="42.296875" bestFit="1" customWidth="1"/>
    <col min="3" max="3" width="10.5" bestFit="1" customWidth="1"/>
  </cols>
  <sheetData>
    <row r="1" spans="1:4">
      <c r="A1" s="126" t="s">
        <v>1382</v>
      </c>
      <c r="B1" s="431" t="s">
        <v>1383</v>
      </c>
      <c r="C1" s="432" t="s">
        <v>3</v>
      </c>
    </row>
    <row r="2" spans="1:4">
      <c r="A2" s="2" t="s">
        <v>1381</v>
      </c>
      <c r="B2" s="2" t="s">
        <v>1393</v>
      </c>
      <c r="C2" s="433">
        <v>43449</v>
      </c>
    </row>
    <row r="3" spans="1:4">
      <c r="A3" s="2" t="s">
        <v>1380</v>
      </c>
      <c r="B3" s="2" t="s">
        <v>1394</v>
      </c>
      <c r="C3" s="433">
        <v>43834</v>
      </c>
    </row>
    <row r="4" spans="1:4">
      <c r="A4" s="2" t="s">
        <v>1384</v>
      </c>
      <c r="B4" s="2" t="s">
        <v>1395</v>
      </c>
      <c r="C4" s="433">
        <v>41537</v>
      </c>
    </row>
    <row r="5" spans="1:4">
      <c r="A5" s="2" t="s">
        <v>1385</v>
      </c>
      <c r="B5" s="2" t="s">
        <v>1396</v>
      </c>
      <c r="C5" s="433">
        <v>41936</v>
      </c>
    </row>
    <row r="6" spans="1:4">
      <c r="A6" s="2" t="s">
        <v>1386</v>
      </c>
      <c r="B6" s="2" t="s">
        <v>1397</v>
      </c>
      <c r="C6" s="433">
        <v>42385</v>
      </c>
    </row>
    <row r="7" spans="1:4">
      <c r="A7" s="2" t="s">
        <v>1392</v>
      </c>
      <c r="B7" s="2" t="s">
        <v>1398</v>
      </c>
      <c r="C7" s="433">
        <v>42671</v>
      </c>
    </row>
    <row r="8" spans="1:4">
      <c r="A8" s="2" t="s">
        <v>1387</v>
      </c>
      <c r="B8" s="2" t="s">
        <v>1399</v>
      </c>
      <c r="C8" s="433">
        <v>43001</v>
      </c>
    </row>
    <row r="9" spans="1:4">
      <c r="A9" s="2" t="s">
        <v>1388</v>
      </c>
      <c r="B9" s="2" t="s">
        <v>1400</v>
      </c>
      <c r="C9" s="433">
        <v>43147</v>
      </c>
    </row>
    <row r="10" spans="1:4">
      <c r="A10" s="2" t="s">
        <v>1389</v>
      </c>
      <c r="B10" s="2" t="s">
        <v>1631</v>
      </c>
      <c r="C10" s="2"/>
    </row>
    <row r="11" spans="1:4">
      <c r="A11" s="2" t="s">
        <v>1404</v>
      </c>
      <c r="B11" s="2" t="s">
        <v>1405</v>
      </c>
      <c r="C11" s="433">
        <v>43449</v>
      </c>
    </row>
    <row r="12" spans="1:4">
      <c r="A12" s="2" t="s">
        <v>1390</v>
      </c>
      <c r="B12" s="2" t="s">
        <v>1402</v>
      </c>
      <c r="C12" s="2"/>
      <c r="D12" t="s">
        <v>1552</v>
      </c>
    </row>
    <row r="13" spans="1:4">
      <c r="A13" s="2" t="s">
        <v>1391</v>
      </c>
      <c r="B13" s="2" t="s">
        <v>1403</v>
      </c>
      <c r="C13" s="2"/>
    </row>
    <row r="14" spans="1:4">
      <c r="A14" s="2" t="s">
        <v>1401</v>
      </c>
      <c r="B14" s="2" t="s">
        <v>1581</v>
      </c>
      <c r="C14" s="2"/>
    </row>
  </sheetData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Q58"/>
  <sheetViews>
    <sheetView workbookViewId="0">
      <selection activeCell="A48" sqref="A48:XFD48"/>
    </sheetView>
  </sheetViews>
  <sheetFormatPr defaultColWidth="11" defaultRowHeight="15.6"/>
  <cols>
    <col min="1" max="1" width="21.09765625" style="219" bestFit="1" customWidth="1"/>
    <col min="2" max="2" width="17" style="219" bestFit="1" customWidth="1"/>
    <col min="3" max="3" width="7.59765625" bestFit="1" customWidth="1"/>
    <col min="4" max="5" width="5.59765625" bestFit="1" customWidth="1"/>
    <col min="6" max="6" width="5.8984375" bestFit="1" customWidth="1"/>
    <col min="7" max="8" width="5.59765625" bestFit="1" customWidth="1"/>
    <col min="9" max="9" width="13.59765625" bestFit="1" customWidth="1"/>
    <col min="10" max="10" width="8.8984375" bestFit="1" customWidth="1"/>
    <col min="11" max="11" width="5.3984375" bestFit="1" customWidth="1"/>
    <col min="12" max="13" width="5.09765625" bestFit="1" customWidth="1"/>
    <col min="14" max="14" width="14.5" bestFit="1" customWidth="1"/>
    <col min="15" max="15" width="11.09765625" bestFit="1" customWidth="1"/>
    <col min="16" max="16" width="11.8984375" bestFit="1" customWidth="1"/>
    <col min="17" max="17" width="10.8984375" bestFit="1" customWidth="1"/>
  </cols>
  <sheetData>
    <row r="1" spans="1:17">
      <c r="A1" s="220" t="s">
        <v>45</v>
      </c>
      <c r="B1" s="220" t="s">
        <v>53</v>
      </c>
      <c r="C1" s="70" t="s">
        <v>41</v>
      </c>
      <c r="D1" s="70" t="s">
        <v>109</v>
      </c>
      <c r="E1" s="70" t="s">
        <v>110</v>
      </c>
      <c r="F1" s="70" t="s">
        <v>111</v>
      </c>
      <c r="G1" s="70" t="s">
        <v>295</v>
      </c>
      <c r="H1" s="70" t="s">
        <v>46</v>
      </c>
      <c r="I1" s="70" t="s">
        <v>48</v>
      </c>
      <c r="J1" s="70" t="s">
        <v>50</v>
      </c>
      <c r="K1" s="70" t="s">
        <v>49</v>
      </c>
      <c r="L1" s="126" t="s">
        <v>483</v>
      </c>
      <c r="M1" s="129" t="s">
        <v>484</v>
      </c>
      <c r="N1" s="130" t="s">
        <v>293</v>
      </c>
      <c r="O1" s="131" t="s">
        <v>485</v>
      </c>
      <c r="P1" s="130" t="s">
        <v>486</v>
      </c>
      <c r="Q1" s="131" t="s">
        <v>487</v>
      </c>
    </row>
    <row r="2" spans="1:17">
      <c r="A2" s="189" t="s">
        <v>444</v>
      </c>
      <c r="B2" s="189" t="s">
        <v>101</v>
      </c>
      <c r="C2" s="41">
        <v>25</v>
      </c>
      <c r="D2" s="41">
        <v>6</v>
      </c>
      <c r="E2" s="41"/>
      <c r="F2" s="41">
        <v>19</v>
      </c>
      <c r="G2" s="41">
        <v>5</v>
      </c>
      <c r="H2" s="41">
        <v>1</v>
      </c>
      <c r="I2" s="41"/>
      <c r="J2" s="41"/>
      <c r="K2" s="41"/>
      <c r="L2" s="41">
        <v>4</v>
      </c>
      <c r="M2" s="41"/>
      <c r="N2" s="41">
        <v>17</v>
      </c>
      <c r="O2" s="41">
        <v>6</v>
      </c>
      <c r="P2" s="41"/>
      <c r="Q2" s="41"/>
    </row>
    <row r="3" spans="1:17">
      <c r="A3" s="189" t="s">
        <v>446</v>
      </c>
      <c r="B3" s="189" t="s">
        <v>101</v>
      </c>
      <c r="C3" s="41">
        <v>17</v>
      </c>
      <c r="D3" s="41">
        <v>3</v>
      </c>
      <c r="E3" s="41"/>
      <c r="F3" s="41">
        <v>14</v>
      </c>
      <c r="G3" s="41"/>
      <c r="H3" s="41"/>
      <c r="I3" s="41"/>
      <c r="J3" s="41"/>
      <c r="K3" s="41"/>
      <c r="L3" s="41"/>
      <c r="M3" s="41"/>
      <c r="N3" s="41">
        <v>14</v>
      </c>
      <c r="O3" s="41">
        <v>1</v>
      </c>
      <c r="P3" s="41"/>
      <c r="Q3" s="41"/>
    </row>
    <row r="4" spans="1:17">
      <c r="A4" s="189" t="s">
        <v>447</v>
      </c>
      <c r="B4" s="189" t="s">
        <v>101</v>
      </c>
      <c r="C4" s="41">
        <v>15</v>
      </c>
      <c r="D4" s="41">
        <v>3</v>
      </c>
      <c r="E4" s="41"/>
      <c r="F4" s="41">
        <v>12</v>
      </c>
      <c r="G4" s="41"/>
      <c r="H4" s="41"/>
      <c r="I4" s="41"/>
      <c r="J4" s="41"/>
      <c r="K4" s="41"/>
      <c r="L4" s="41">
        <v>1</v>
      </c>
      <c r="M4" s="41"/>
      <c r="N4" s="41">
        <v>12</v>
      </c>
      <c r="O4" s="41">
        <v>3</v>
      </c>
      <c r="P4" s="41"/>
      <c r="Q4" s="41"/>
    </row>
    <row r="5" spans="1:17">
      <c r="A5" s="189" t="s">
        <v>471</v>
      </c>
      <c r="B5" s="189" t="s">
        <v>101</v>
      </c>
      <c r="C5" s="41">
        <v>8</v>
      </c>
      <c r="D5" s="41">
        <v>4</v>
      </c>
      <c r="E5" s="41"/>
      <c r="F5" s="41">
        <v>5</v>
      </c>
      <c r="G5" s="41"/>
      <c r="H5" s="41"/>
      <c r="I5" s="41"/>
      <c r="J5" s="41"/>
      <c r="K5" s="41"/>
      <c r="L5" s="41"/>
      <c r="M5" s="41"/>
      <c r="N5" s="41">
        <v>4</v>
      </c>
      <c r="O5" s="41">
        <v>2</v>
      </c>
      <c r="P5" s="41"/>
      <c r="Q5" s="41"/>
    </row>
    <row r="6" spans="1:17">
      <c r="A6" s="189" t="s">
        <v>443</v>
      </c>
      <c r="B6" s="189" t="s">
        <v>93</v>
      </c>
      <c r="C6" s="41">
        <v>12</v>
      </c>
      <c r="D6" s="41">
        <v>4</v>
      </c>
      <c r="E6" s="41"/>
      <c r="F6" s="41">
        <v>8</v>
      </c>
      <c r="G6" s="41"/>
      <c r="H6" s="41"/>
      <c r="I6" s="41"/>
      <c r="J6" s="41"/>
      <c r="K6" s="41"/>
      <c r="L6" s="41">
        <v>1</v>
      </c>
      <c r="M6" s="41"/>
      <c r="N6" s="41">
        <v>7</v>
      </c>
      <c r="O6" s="41">
        <v>3</v>
      </c>
      <c r="P6" s="41"/>
      <c r="Q6" s="41"/>
    </row>
    <row r="7" spans="1:17">
      <c r="A7" s="189" t="s">
        <v>445</v>
      </c>
      <c r="B7" s="189" t="s">
        <v>93</v>
      </c>
      <c r="C7" s="41">
        <v>24</v>
      </c>
      <c r="D7" s="41">
        <v>5</v>
      </c>
      <c r="E7" s="41"/>
      <c r="F7" s="41">
        <v>19</v>
      </c>
      <c r="G7" s="41"/>
      <c r="H7" s="41"/>
      <c r="I7" s="41"/>
      <c r="J7" s="41"/>
      <c r="K7" s="41"/>
      <c r="L7" s="41">
        <v>1</v>
      </c>
      <c r="M7" s="41"/>
      <c r="N7" s="41">
        <v>17</v>
      </c>
      <c r="O7" s="41">
        <v>5</v>
      </c>
      <c r="P7" s="41"/>
      <c r="Q7" s="41"/>
    </row>
    <row r="8" spans="1:17">
      <c r="A8" s="189" t="s">
        <v>470</v>
      </c>
      <c r="B8" s="189" t="s">
        <v>93</v>
      </c>
      <c r="C8" s="41">
        <v>21</v>
      </c>
      <c r="D8" s="41">
        <v>6</v>
      </c>
      <c r="E8" s="41"/>
      <c r="F8" s="41">
        <v>15</v>
      </c>
      <c r="G8" s="41"/>
      <c r="H8" s="41"/>
      <c r="I8" s="41"/>
      <c r="J8" s="41"/>
      <c r="K8" s="41"/>
      <c r="L8" s="41">
        <v>2</v>
      </c>
      <c r="M8" s="41"/>
      <c r="N8" s="41">
        <v>16</v>
      </c>
      <c r="O8" s="41">
        <v>3</v>
      </c>
      <c r="P8" s="41"/>
      <c r="Q8" s="41"/>
    </row>
    <row r="9" spans="1:17">
      <c r="A9" s="200" t="s">
        <v>582</v>
      </c>
      <c r="B9" s="200" t="s">
        <v>93</v>
      </c>
      <c r="C9" s="41">
        <v>1</v>
      </c>
      <c r="D9" s="41"/>
      <c r="E9" s="41"/>
      <c r="F9" s="41">
        <v>1</v>
      </c>
      <c r="G9" s="41"/>
      <c r="H9" s="41"/>
      <c r="I9" s="41"/>
      <c r="J9" s="41"/>
      <c r="K9" s="41"/>
      <c r="L9" s="41"/>
      <c r="M9" s="41"/>
      <c r="N9" s="41">
        <v>1</v>
      </c>
      <c r="O9" s="41"/>
      <c r="P9" s="41"/>
      <c r="Q9" s="41"/>
    </row>
    <row r="10" spans="1:17">
      <c r="A10" s="200" t="s">
        <v>555</v>
      </c>
      <c r="B10" s="200" t="s">
        <v>93</v>
      </c>
      <c r="C10" s="41">
        <v>1</v>
      </c>
      <c r="D10" s="41"/>
      <c r="E10" s="41"/>
      <c r="F10" s="41">
        <v>1</v>
      </c>
      <c r="G10" s="41"/>
      <c r="H10" s="41"/>
      <c r="I10" s="41"/>
      <c r="J10" s="41"/>
      <c r="K10" s="41"/>
      <c r="L10" s="41"/>
      <c r="M10" s="41"/>
      <c r="N10" s="41">
        <v>1</v>
      </c>
      <c r="O10" s="41"/>
      <c r="P10" s="41"/>
      <c r="Q10" s="41"/>
    </row>
    <row r="11" spans="1:17">
      <c r="A11" s="189" t="s">
        <v>448</v>
      </c>
      <c r="B11" s="189" t="s">
        <v>100</v>
      </c>
      <c r="C11" s="41">
        <v>2</v>
      </c>
      <c r="D11" s="41">
        <v>1</v>
      </c>
      <c r="E11" s="41"/>
      <c r="F11" s="41">
        <v>1</v>
      </c>
      <c r="G11" s="41"/>
      <c r="H11" s="41"/>
      <c r="I11" s="41"/>
      <c r="J11" s="41"/>
      <c r="K11" s="41"/>
      <c r="L11" s="41"/>
      <c r="M11" s="41"/>
      <c r="N11" s="41">
        <v>1</v>
      </c>
      <c r="O11" s="41">
        <v>1</v>
      </c>
      <c r="P11" s="41"/>
      <c r="Q11" s="41"/>
    </row>
    <row r="12" spans="1:17">
      <c r="A12" s="189" t="s">
        <v>472</v>
      </c>
      <c r="B12" s="189" t="s">
        <v>100</v>
      </c>
      <c r="C12" s="41">
        <v>29</v>
      </c>
      <c r="D12" s="41">
        <v>7</v>
      </c>
      <c r="E12" s="41"/>
      <c r="F12" s="41">
        <v>22</v>
      </c>
      <c r="G12" s="41">
        <v>5</v>
      </c>
      <c r="H12" s="41">
        <v>1</v>
      </c>
      <c r="I12" s="41"/>
      <c r="J12" s="41"/>
      <c r="K12" s="41"/>
      <c r="L12" s="41">
        <v>2</v>
      </c>
      <c r="M12" s="41"/>
      <c r="N12" s="41">
        <v>21</v>
      </c>
      <c r="O12" s="41">
        <v>6</v>
      </c>
      <c r="P12" s="41"/>
      <c r="Q12" s="41"/>
    </row>
    <row r="13" spans="1:17">
      <c r="A13" s="200" t="s">
        <v>577</v>
      </c>
      <c r="B13" s="200" t="s">
        <v>100</v>
      </c>
      <c r="C13" s="41">
        <v>1</v>
      </c>
      <c r="D13" s="41"/>
      <c r="E13" s="41"/>
      <c r="F13" s="41">
        <v>1</v>
      </c>
      <c r="G13" s="41"/>
      <c r="H13" s="41"/>
      <c r="I13" s="41"/>
      <c r="J13" s="41"/>
      <c r="K13" s="41"/>
      <c r="L13" s="41"/>
      <c r="M13" s="41"/>
      <c r="N13" s="41">
        <v>1</v>
      </c>
      <c r="O13" s="41"/>
      <c r="P13" s="41"/>
      <c r="Q13" s="41"/>
    </row>
    <row r="14" spans="1:17">
      <c r="A14" s="200" t="s">
        <v>585</v>
      </c>
      <c r="B14" s="200" t="s">
        <v>100</v>
      </c>
      <c r="C14" s="41">
        <v>2</v>
      </c>
      <c r="D14" s="41">
        <v>1</v>
      </c>
      <c r="E14" s="41"/>
      <c r="F14" s="41">
        <v>1</v>
      </c>
      <c r="G14" s="41"/>
      <c r="H14" s="41"/>
      <c r="I14" s="41"/>
      <c r="J14" s="41"/>
      <c r="K14" s="41"/>
      <c r="L14" s="41"/>
      <c r="M14" s="41"/>
      <c r="N14" s="41">
        <v>2</v>
      </c>
      <c r="O14" s="41"/>
      <c r="P14" s="41"/>
      <c r="Q14" s="41"/>
    </row>
    <row r="15" spans="1:17">
      <c r="A15" s="189" t="s">
        <v>449</v>
      </c>
      <c r="B15" s="189" t="s">
        <v>100</v>
      </c>
      <c r="C15" s="41">
        <v>23</v>
      </c>
      <c r="D15" s="41">
        <v>5</v>
      </c>
      <c r="E15" s="41"/>
      <c r="F15" s="41">
        <v>18</v>
      </c>
      <c r="G15" s="41">
        <v>10</v>
      </c>
      <c r="H15" s="41">
        <v>2</v>
      </c>
      <c r="I15" s="41"/>
      <c r="J15" s="41"/>
      <c r="K15" s="41"/>
      <c r="L15" s="41"/>
      <c r="M15" s="41"/>
      <c r="N15" s="41">
        <v>16</v>
      </c>
      <c r="O15" s="41">
        <v>5</v>
      </c>
      <c r="P15" s="41"/>
      <c r="Q15" s="41"/>
    </row>
    <row r="16" spans="1:17">
      <c r="A16" s="200" t="s">
        <v>536</v>
      </c>
      <c r="B16" s="200" t="s">
        <v>100</v>
      </c>
      <c r="C16" s="41">
        <v>1</v>
      </c>
      <c r="D16" s="41"/>
      <c r="E16" s="41"/>
      <c r="F16" s="41">
        <v>1</v>
      </c>
      <c r="G16" s="41"/>
      <c r="H16" s="41"/>
      <c r="I16" s="41"/>
      <c r="J16" s="41"/>
      <c r="K16" s="41"/>
      <c r="L16" s="41"/>
      <c r="M16" s="41"/>
      <c r="N16" s="41">
        <v>1</v>
      </c>
      <c r="O16" s="41"/>
      <c r="P16" s="41"/>
      <c r="Q16" s="41"/>
    </row>
    <row r="17" spans="1:17">
      <c r="A17" s="200" t="s">
        <v>587</v>
      </c>
      <c r="B17" s="200" t="s">
        <v>488</v>
      </c>
      <c r="C17" s="41">
        <v>2</v>
      </c>
      <c r="D17" s="41">
        <v>1</v>
      </c>
      <c r="E17" s="41"/>
      <c r="F17" s="41">
        <v>1</v>
      </c>
      <c r="G17" s="41"/>
      <c r="H17" s="41"/>
      <c r="I17" s="41"/>
      <c r="J17" s="41"/>
      <c r="K17" s="41"/>
      <c r="L17" s="41"/>
      <c r="M17" s="41"/>
      <c r="N17" s="41">
        <v>2</v>
      </c>
      <c r="O17" s="41"/>
      <c r="P17" s="41"/>
      <c r="Q17" s="41"/>
    </row>
    <row r="18" spans="1:17">
      <c r="A18" s="189" t="s">
        <v>474</v>
      </c>
      <c r="B18" s="189" t="s">
        <v>488</v>
      </c>
      <c r="C18" s="41">
        <v>10</v>
      </c>
      <c r="D18" s="41">
        <v>4</v>
      </c>
      <c r="E18" s="41"/>
      <c r="F18" s="41">
        <v>6</v>
      </c>
      <c r="G18" s="41"/>
      <c r="H18" s="41"/>
      <c r="I18" s="41"/>
      <c r="J18" s="41"/>
      <c r="K18" s="41"/>
      <c r="L18" s="41">
        <v>1</v>
      </c>
      <c r="M18" s="41"/>
      <c r="N18" s="41">
        <v>6</v>
      </c>
      <c r="O18" s="41">
        <v>2</v>
      </c>
      <c r="P18" s="41"/>
      <c r="Q18" s="41"/>
    </row>
    <row r="19" spans="1:17">
      <c r="A19" s="189" t="s">
        <v>452</v>
      </c>
      <c r="B19" s="189" t="s">
        <v>488</v>
      </c>
      <c r="C19" s="41">
        <v>22</v>
      </c>
      <c r="D19" s="41">
        <v>5</v>
      </c>
      <c r="E19" s="41"/>
      <c r="F19" s="41">
        <v>16</v>
      </c>
      <c r="G19" s="41">
        <v>10</v>
      </c>
      <c r="H19" s="41">
        <v>2</v>
      </c>
      <c r="I19" s="41"/>
      <c r="J19" s="41"/>
      <c r="K19" s="41"/>
      <c r="L19" s="41"/>
      <c r="M19" s="41"/>
      <c r="N19" s="41">
        <v>17</v>
      </c>
      <c r="O19" s="41">
        <v>3</v>
      </c>
      <c r="P19" s="41"/>
      <c r="Q19" s="41"/>
    </row>
    <row r="20" spans="1:17">
      <c r="A20" s="189" t="s">
        <v>571</v>
      </c>
      <c r="B20" s="189" t="s">
        <v>489</v>
      </c>
      <c r="C20" s="41">
        <v>6</v>
      </c>
      <c r="D20" s="41">
        <v>1</v>
      </c>
      <c r="E20" s="41"/>
      <c r="F20" s="41">
        <v>5</v>
      </c>
      <c r="G20" s="41"/>
      <c r="H20" s="41"/>
      <c r="I20" s="41"/>
      <c r="J20" s="41"/>
      <c r="K20" s="41"/>
      <c r="L20" s="41"/>
      <c r="M20" s="41"/>
      <c r="N20" s="41">
        <v>6</v>
      </c>
      <c r="O20" s="41"/>
      <c r="P20" s="41"/>
      <c r="Q20" s="41"/>
    </row>
    <row r="21" spans="1:17">
      <c r="A21" s="189" t="s">
        <v>473</v>
      </c>
      <c r="B21" s="189" t="s">
        <v>489</v>
      </c>
      <c r="C21" s="41">
        <v>27</v>
      </c>
      <c r="D21" s="41">
        <v>5</v>
      </c>
      <c r="E21" s="41"/>
      <c r="F21" s="41">
        <v>22</v>
      </c>
      <c r="G21" s="41">
        <v>15</v>
      </c>
      <c r="H21" s="41">
        <v>3</v>
      </c>
      <c r="I21" s="41"/>
      <c r="J21" s="41"/>
      <c r="K21" s="41"/>
      <c r="L21" s="41">
        <v>2</v>
      </c>
      <c r="M21" s="41"/>
      <c r="N21" s="41">
        <v>20</v>
      </c>
      <c r="O21" s="41">
        <v>6</v>
      </c>
      <c r="P21" s="41"/>
      <c r="Q21" s="41"/>
    </row>
    <row r="22" spans="1:17">
      <c r="A22" s="189" t="s">
        <v>450</v>
      </c>
      <c r="B22" s="189" t="s">
        <v>489</v>
      </c>
      <c r="C22" s="41">
        <v>18</v>
      </c>
      <c r="D22" s="41">
        <v>6</v>
      </c>
      <c r="E22" s="41"/>
      <c r="F22" s="41">
        <v>12</v>
      </c>
      <c r="G22" s="41">
        <v>10</v>
      </c>
      <c r="H22" s="41">
        <v>2</v>
      </c>
      <c r="I22" s="41"/>
      <c r="J22" s="41"/>
      <c r="K22" s="41"/>
      <c r="L22" s="41"/>
      <c r="M22" s="41"/>
      <c r="N22" s="41">
        <v>10</v>
      </c>
      <c r="O22" s="41">
        <v>6</v>
      </c>
      <c r="P22" s="41" t="s">
        <v>596</v>
      </c>
      <c r="Q22" s="2"/>
    </row>
    <row r="23" spans="1:17">
      <c r="A23" s="189" t="s">
        <v>451</v>
      </c>
      <c r="B23" s="189" t="s">
        <v>489</v>
      </c>
      <c r="C23" s="41">
        <v>16</v>
      </c>
      <c r="D23" s="41">
        <v>3</v>
      </c>
      <c r="E23" s="41"/>
      <c r="F23" s="41">
        <v>13</v>
      </c>
      <c r="G23" s="41"/>
      <c r="H23" s="41"/>
      <c r="I23" s="41"/>
      <c r="J23" s="41"/>
      <c r="K23" s="41"/>
      <c r="L23" s="41">
        <v>2</v>
      </c>
      <c r="M23" s="41"/>
      <c r="N23" s="41">
        <v>11</v>
      </c>
      <c r="O23" s="41">
        <v>5</v>
      </c>
      <c r="P23" s="41"/>
      <c r="Q23" s="41"/>
    </row>
    <row r="24" spans="1:17">
      <c r="A24" s="200" t="s">
        <v>578</v>
      </c>
      <c r="B24" s="200" t="s">
        <v>489</v>
      </c>
      <c r="C24" s="41">
        <v>2</v>
      </c>
      <c r="D24" s="41">
        <v>1</v>
      </c>
      <c r="E24" s="41"/>
      <c r="F24" s="41">
        <v>1</v>
      </c>
      <c r="G24" s="41"/>
      <c r="H24" s="41"/>
      <c r="I24" s="41"/>
      <c r="J24" s="41"/>
      <c r="K24" s="41"/>
      <c r="L24" s="41">
        <v>1</v>
      </c>
      <c r="M24" s="41"/>
      <c r="N24" s="41">
        <v>2</v>
      </c>
      <c r="O24" s="41"/>
      <c r="P24" s="41"/>
      <c r="Q24" s="41"/>
    </row>
    <row r="25" spans="1:17">
      <c r="A25" s="200" t="s">
        <v>593</v>
      </c>
      <c r="B25" s="200" t="s">
        <v>489</v>
      </c>
      <c r="C25" s="41">
        <v>1</v>
      </c>
      <c r="D25" s="41"/>
      <c r="E25" s="41"/>
      <c r="F25" s="41">
        <v>1</v>
      </c>
      <c r="G25" s="41"/>
      <c r="H25" s="41"/>
      <c r="I25" s="41"/>
      <c r="J25" s="41"/>
      <c r="K25" s="41"/>
      <c r="L25" s="41"/>
      <c r="M25" s="41"/>
      <c r="N25" s="41">
        <v>1</v>
      </c>
      <c r="O25" s="41"/>
      <c r="P25" s="41"/>
      <c r="Q25" s="41"/>
    </row>
    <row r="26" spans="1:17">
      <c r="A26" s="200" t="s">
        <v>572</v>
      </c>
      <c r="B26" s="200" t="s">
        <v>489</v>
      </c>
      <c r="C26" s="41">
        <v>2</v>
      </c>
      <c r="D26" s="41">
        <v>1</v>
      </c>
      <c r="E26" s="41"/>
      <c r="F26" s="41">
        <v>1</v>
      </c>
      <c r="G26" s="41"/>
      <c r="H26" s="41"/>
      <c r="I26" s="41"/>
      <c r="J26" s="41"/>
      <c r="K26" s="41"/>
      <c r="L26" s="41"/>
      <c r="M26" s="41"/>
      <c r="N26" s="41">
        <v>2</v>
      </c>
      <c r="O26" s="41"/>
      <c r="P26" s="41"/>
      <c r="Q26" s="41"/>
    </row>
    <row r="27" spans="1:17">
      <c r="A27" s="200" t="s">
        <v>583</v>
      </c>
      <c r="B27" s="200" t="s">
        <v>489</v>
      </c>
      <c r="C27" s="41">
        <v>1</v>
      </c>
      <c r="D27" s="41"/>
      <c r="E27" s="41"/>
      <c r="F27" s="41">
        <v>1</v>
      </c>
      <c r="G27" s="41"/>
      <c r="H27" s="41"/>
      <c r="I27" s="41"/>
      <c r="J27" s="41"/>
      <c r="K27" s="41"/>
      <c r="L27" s="41"/>
      <c r="M27" s="41"/>
      <c r="N27" s="41">
        <v>1</v>
      </c>
      <c r="O27" s="41"/>
      <c r="P27" s="41"/>
      <c r="Q27" s="41"/>
    </row>
    <row r="28" spans="1:17">
      <c r="A28" s="189" t="s">
        <v>453</v>
      </c>
      <c r="B28" s="189" t="s">
        <v>482</v>
      </c>
      <c r="C28" s="41">
        <v>19</v>
      </c>
      <c r="D28" s="41">
        <v>3</v>
      </c>
      <c r="E28" s="41"/>
      <c r="F28" s="41">
        <v>16</v>
      </c>
      <c r="G28" s="41"/>
      <c r="H28" s="41"/>
      <c r="I28" s="41"/>
      <c r="J28" s="41"/>
      <c r="K28" s="41"/>
      <c r="L28" s="41">
        <v>2</v>
      </c>
      <c r="M28" s="41"/>
      <c r="N28" s="41">
        <v>17</v>
      </c>
      <c r="O28" s="41">
        <v>2</v>
      </c>
      <c r="P28" s="41"/>
      <c r="Q28" s="41" t="s">
        <v>525</v>
      </c>
    </row>
    <row r="29" spans="1:17">
      <c r="A29" s="189" t="s">
        <v>454</v>
      </c>
      <c r="B29" s="189" t="s">
        <v>482</v>
      </c>
      <c r="C29" s="41">
        <v>23</v>
      </c>
      <c r="D29" s="41">
        <v>4</v>
      </c>
      <c r="E29" s="41"/>
      <c r="F29" s="41">
        <v>19</v>
      </c>
      <c r="G29" s="41">
        <v>10</v>
      </c>
      <c r="H29" s="41">
        <v>2</v>
      </c>
      <c r="I29" s="41"/>
      <c r="J29" s="41"/>
      <c r="K29" s="41"/>
      <c r="L29" s="41">
        <v>1</v>
      </c>
      <c r="M29" s="41"/>
      <c r="N29" s="41">
        <v>18</v>
      </c>
      <c r="O29" s="41">
        <v>4</v>
      </c>
      <c r="P29" s="41"/>
      <c r="Q29" s="41"/>
    </row>
    <row r="30" spans="1:17">
      <c r="A30" s="189" t="s">
        <v>455</v>
      </c>
      <c r="B30" s="189" t="s">
        <v>482</v>
      </c>
      <c r="C30" s="41">
        <v>5</v>
      </c>
      <c r="D30" s="41">
        <v>2</v>
      </c>
      <c r="E30" s="41"/>
      <c r="F30" s="41">
        <v>3</v>
      </c>
      <c r="G30" s="41">
        <v>15</v>
      </c>
      <c r="H30" s="41">
        <v>3</v>
      </c>
      <c r="I30" s="41"/>
      <c r="J30" s="41"/>
      <c r="K30" s="41"/>
      <c r="L30" s="41"/>
      <c r="M30" s="41"/>
      <c r="N30" s="41">
        <v>3</v>
      </c>
      <c r="O30" s="41"/>
      <c r="P30" s="41"/>
      <c r="Q30" s="41"/>
    </row>
    <row r="31" spans="1:17">
      <c r="A31" s="200" t="s">
        <v>566</v>
      </c>
      <c r="B31" s="200" t="s">
        <v>482</v>
      </c>
      <c r="C31" s="41">
        <v>2</v>
      </c>
      <c r="D31" s="41"/>
      <c r="E31" s="41"/>
      <c r="F31" s="41">
        <v>2</v>
      </c>
      <c r="G31" s="41"/>
      <c r="H31" s="41"/>
      <c r="I31" s="41"/>
      <c r="J31" s="41"/>
      <c r="K31" s="41"/>
      <c r="L31" s="41"/>
      <c r="M31" s="41"/>
      <c r="N31" s="41">
        <v>1</v>
      </c>
      <c r="O31" s="41">
        <v>1</v>
      </c>
      <c r="P31" s="41"/>
      <c r="Q31" s="41"/>
    </row>
    <row r="32" spans="1:17">
      <c r="A32" s="200" t="s">
        <v>589</v>
      </c>
      <c r="B32" s="200" t="s">
        <v>482</v>
      </c>
      <c r="C32" s="41">
        <v>1</v>
      </c>
      <c r="D32" s="41">
        <v>1</v>
      </c>
      <c r="E32" s="41"/>
      <c r="F32" s="41"/>
      <c r="G32" s="41"/>
      <c r="H32" s="41"/>
      <c r="I32" s="41"/>
      <c r="J32" s="41"/>
      <c r="K32" s="41"/>
      <c r="L32" s="41"/>
      <c r="M32" s="41"/>
      <c r="N32" s="41">
        <v>1</v>
      </c>
      <c r="O32" s="41"/>
      <c r="P32" s="41"/>
      <c r="Q32" s="41"/>
    </row>
    <row r="33" spans="1:17">
      <c r="A33" s="200" t="s">
        <v>573</v>
      </c>
      <c r="B33" s="200" t="s">
        <v>482</v>
      </c>
      <c r="C33" s="41">
        <v>4</v>
      </c>
      <c r="D33" s="41">
        <v>1</v>
      </c>
      <c r="E33" s="41"/>
      <c r="F33" s="41">
        <v>3</v>
      </c>
      <c r="G33" s="41"/>
      <c r="H33" s="41"/>
      <c r="I33" s="41"/>
      <c r="J33" s="41"/>
      <c r="K33" s="41"/>
      <c r="L33" s="41"/>
      <c r="M33" s="41"/>
      <c r="N33" s="41">
        <v>4</v>
      </c>
      <c r="O33" s="41"/>
      <c r="P33" s="41"/>
      <c r="Q33" s="41"/>
    </row>
    <row r="34" spans="1:17">
      <c r="A34" s="189" t="s">
        <v>475</v>
      </c>
      <c r="B34" s="189" t="s">
        <v>482</v>
      </c>
      <c r="C34" s="41">
        <v>15</v>
      </c>
      <c r="D34" s="41">
        <v>4</v>
      </c>
      <c r="E34" s="41"/>
      <c r="F34" s="41">
        <v>11</v>
      </c>
      <c r="G34" s="41">
        <v>5</v>
      </c>
      <c r="H34" s="41">
        <v>1</v>
      </c>
      <c r="I34" s="41"/>
      <c r="J34" s="41"/>
      <c r="K34" s="41"/>
      <c r="L34" s="41"/>
      <c r="M34" s="41"/>
      <c r="N34" s="41">
        <v>8</v>
      </c>
      <c r="O34" s="41">
        <v>5</v>
      </c>
      <c r="P34" s="41"/>
      <c r="Q34" s="41"/>
    </row>
    <row r="35" spans="1:17">
      <c r="A35" s="200" t="s">
        <v>537</v>
      </c>
      <c r="B35" s="200" t="s">
        <v>482</v>
      </c>
      <c r="C35" s="41">
        <v>1</v>
      </c>
      <c r="D35" s="41"/>
      <c r="E35" s="41"/>
      <c r="F35" s="41">
        <v>1</v>
      </c>
      <c r="G35" s="41"/>
      <c r="H35" s="41"/>
      <c r="I35" s="41"/>
      <c r="J35" s="41"/>
      <c r="K35" s="41"/>
      <c r="L35" s="41"/>
      <c r="M35" s="41"/>
      <c r="N35" s="41">
        <v>1</v>
      </c>
      <c r="O35" s="41"/>
      <c r="P35" s="41"/>
      <c r="Q35" s="41"/>
    </row>
    <row r="36" spans="1:17">
      <c r="A36" s="189" t="s">
        <v>456</v>
      </c>
      <c r="B36" s="189" t="s">
        <v>490</v>
      </c>
      <c r="C36" s="41">
        <v>18</v>
      </c>
      <c r="D36" s="41">
        <v>3</v>
      </c>
      <c r="E36" s="41"/>
      <c r="F36" s="41">
        <v>15</v>
      </c>
      <c r="G36" s="41">
        <v>5</v>
      </c>
      <c r="H36" s="41">
        <v>1</v>
      </c>
      <c r="I36" s="41"/>
      <c r="J36" s="41"/>
      <c r="K36" s="41"/>
      <c r="L36" s="41">
        <v>1</v>
      </c>
      <c r="M36" s="41"/>
      <c r="N36" s="41">
        <v>13</v>
      </c>
      <c r="O36" s="41">
        <v>4</v>
      </c>
      <c r="P36" s="41"/>
      <c r="Q36" s="41"/>
    </row>
    <row r="37" spans="1:17">
      <c r="A37" s="189" t="s">
        <v>457</v>
      </c>
      <c r="B37" s="189" t="s">
        <v>490</v>
      </c>
      <c r="C37" s="41">
        <v>19</v>
      </c>
      <c r="D37" s="41">
        <v>5</v>
      </c>
      <c r="E37" s="41"/>
      <c r="F37" s="41">
        <v>14</v>
      </c>
      <c r="G37" s="41">
        <v>20</v>
      </c>
      <c r="H37" s="41">
        <v>4</v>
      </c>
      <c r="I37" s="41"/>
      <c r="J37" s="41"/>
      <c r="K37" s="41"/>
      <c r="L37" s="41"/>
      <c r="M37" s="41"/>
      <c r="N37" s="41">
        <v>14</v>
      </c>
      <c r="O37" s="41">
        <v>3</v>
      </c>
      <c r="P37" s="41" t="s">
        <v>542</v>
      </c>
      <c r="Q37" s="41"/>
    </row>
    <row r="38" spans="1:17">
      <c r="A38" s="189" t="s">
        <v>458</v>
      </c>
      <c r="B38" s="189" t="s">
        <v>98</v>
      </c>
      <c r="C38" s="41">
        <v>13</v>
      </c>
      <c r="D38" s="41">
        <v>2</v>
      </c>
      <c r="E38" s="41"/>
      <c r="F38" s="41">
        <v>11</v>
      </c>
      <c r="G38" s="41">
        <v>5</v>
      </c>
      <c r="H38" s="41">
        <v>1</v>
      </c>
      <c r="I38" s="41"/>
      <c r="J38" s="41"/>
      <c r="K38" s="41"/>
      <c r="L38" s="41">
        <v>1</v>
      </c>
      <c r="M38" s="41"/>
      <c r="N38" s="41">
        <v>11</v>
      </c>
      <c r="O38" s="41"/>
      <c r="P38" s="41"/>
      <c r="Q38" s="41"/>
    </row>
    <row r="39" spans="1:17">
      <c r="A39" s="189" t="s">
        <v>459</v>
      </c>
      <c r="B39" s="189" t="s">
        <v>98</v>
      </c>
      <c r="C39" s="41">
        <v>26</v>
      </c>
      <c r="D39" s="41">
        <v>6</v>
      </c>
      <c r="E39" s="41"/>
      <c r="F39" s="41">
        <v>20</v>
      </c>
      <c r="G39" s="41">
        <v>15</v>
      </c>
      <c r="H39" s="41">
        <v>3</v>
      </c>
      <c r="I39" s="41"/>
      <c r="J39" s="41"/>
      <c r="K39" s="41"/>
      <c r="L39" s="41"/>
      <c r="M39" s="41"/>
      <c r="N39" s="41">
        <v>18</v>
      </c>
      <c r="O39" s="41">
        <v>6</v>
      </c>
      <c r="P39" s="41"/>
      <c r="Q39" s="41"/>
    </row>
    <row r="40" spans="1:17">
      <c r="A40" s="189" t="s">
        <v>460</v>
      </c>
      <c r="B40" s="189" t="s">
        <v>98</v>
      </c>
      <c r="C40" s="41">
        <v>21</v>
      </c>
      <c r="D40" s="41">
        <v>4</v>
      </c>
      <c r="E40" s="41"/>
      <c r="F40" s="41">
        <v>17</v>
      </c>
      <c r="G40" s="41"/>
      <c r="H40" s="41"/>
      <c r="I40" s="41"/>
      <c r="J40" s="41"/>
      <c r="K40" s="41"/>
      <c r="L40" s="41"/>
      <c r="M40" s="41"/>
      <c r="N40" s="41">
        <v>14</v>
      </c>
      <c r="O40" s="41">
        <v>5</v>
      </c>
      <c r="P40" s="41"/>
      <c r="Q40" s="41" t="s">
        <v>560</v>
      </c>
    </row>
    <row r="41" spans="1:17">
      <c r="A41" s="200" t="s">
        <v>532</v>
      </c>
      <c r="B41" s="200" t="s">
        <v>98</v>
      </c>
      <c r="C41" s="41">
        <v>1</v>
      </c>
      <c r="D41" s="41"/>
      <c r="E41" s="41"/>
      <c r="F41" s="41">
        <v>1</v>
      </c>
      <c r="G41" s="41"/>
      <c r="H41" s="41"/>
      <c r="I41" s="41"/>
      <c r="J41" s="41"/>
      <c r="K41" s="41"/>
      <c r="L41" s="41"/>
      <c r="M41" s="41"/>
      <c r="N41" s="41">
        <v>1</v>
      </c>
      <c r="O41" s="41"/>
      <c r="P41" s="41"/>
      <c r="Q41" s="41"/>
    </row>
    <row r="42" spans="1:17">
      <c r="A42" s="189" t="s">
        <v>476</v>
      </c>
      <c r="B42" s="189" t="s">
        <v>104</v>
      </c>
      <c r="C42" s="41">
        <v>19</v>
      </c>
      <c r="D42" s="41">
        <v>6</v>
      </c>
      <c r="E42" s="41"/>
      <c r="F42" s="41">
        <v>13</v>
      </c>
      <c r="G42" s="41">
        <v>83</v>
      </c>
      <c r="H42" s="41">
        <v>4</v>
      </c>
      <c r="I42" s="41">
        <v>9</v>
      </c>
      <c r="J42" s="41">
        <v>7</v>
      </c>
      <c r="K42" s="41">
        <v>1</v>
      </c>
      <c r="L42" s="41"/>
      <c r="M42" s="41"/>
      <c r="N42" s="41">
        <v>10</v>
      </c>
      <c r="O42" s="41">
        <v>6</v>
      </c>
      <c r="P42" s="41"/>
      <c r="Q42" s="41"/>
    </row>
    <row r="43" spans="1:17">
      <c r="A43" s="189" t="s">
        <v>461</v>
      </c>
      <c r="B43" s="189" t="s">
        <v>104</v>
      </c>
      <c r="C43" s="41">
        <v>22</v>
      </c>
      <c r="D43" s="41">
        <v>4</v>
      </c>
      <c r="E43" s="41"/>
      <c r="F43" s="41">
        <v>18</v>
      </c>
      <c r="G43" s="41">
        <v>59</v>
      </c>
      <c r="H43" s="41"/>
      <c r="I43" s="41">
        <v>11</v>
      </c>
      <c r="J43" s="41">
        <v>13</v>
      </c>
      <c r="K43" s="41"/>
      <c r="L43" s="41"/>
      <c r="M43" s="41"/>
      <c r="N43" s="41">
        <v>15</v>
      </c>
      <c r="O43" s="41">
        <v>5</v>
      </c>
      <c r="P43" s="41"/>
      <c r="Q43" s="41"/>
    </row>
    <row r="44" spans="1:17">
      <c r="A44" s="189" t="s">
        <v>477</v>
      </c>
      <c r="B44" s="189" t="s">
        <v>104</v>
      </c>
      <c r="C44" s="41">
        <v>18</v>
      </c>
      <c r="D44" s="41">
        <v>5</v>
      </c>
      <c r="E44" s="41"/>
      <c r="F44" s="41">
        <v>13</v>
      </c>
      <c r="G44" s="41">
        <v>38</v>
      </c>
      <c r="H44" s="41"/>
      <c r="I44" s="41">
        <v>4</v>
      </c>
      <c r="J44" s="41">
        <v>10</v>
      </c>
      <c r="K44" s="41"/>
      <c r="L44" s="41"/>
      <c r="M44" s="41"/>
      <c r="N44" s="41">
        <v>13</v>
      </c>
      <c r="O44" s="41">
        <v>3</v>
      </c>
      <c r="P44" s="41"/>
      <c r="Q44" s="41" t="s">
        <v>530</v>
      </c>
    </row>
    <row r="45" spans="1:17">
      <c r="A45" s="189" t="s">
        <v>462</v>
      </c>
      <c r="B45" s="189" t="s">
        <v>491</v>
      </c>
      <c r="C45" s="41">
        <v>13</v>
      </c>
      <c r="D45" s="41">
        <v>2</v>
      </c>
      <c r="E45" s="41"/>
      <c r="F45" s="41">
        <v>11</v>
      </c>
      <c r="G45" s="41">
        <v>17</v>
      </c>
      <c r="H45" s="41"/>
      <c r="I45" s="41">
        <v>1</v>
      </c>
      <c r="J45" s="41">
        <v>5</v>
      </c>
      <c r="K45" s="41"/>
      <c r="L45" s="41"/>
      <c r="M45" s="41"/>
      <c r="N45" s="41">
        <v>12</v>
      </c>
      <c r="O45" s="41"/>
      <c r="P45" s="41"/>
      <c r="Q45" s="41"/>
    </row>
    <row r="46" spans="1:17">
      <c r="A46" s="189" t="s">
        <v>464</v>
      </c>
      <c r="B46" s="189" t="s">
        <v>491</v>
      </c>
      <c r="C46" s="41">
        <v>17</v>
      </c>
      <c r="D46" s="41">
        <v>3</v>
      </c>
      <c r="E46" s="41"/>
      <c r="F46" s="41">
        <v>14</v>
      </c>
      <c r="G46" s="41">
        <v>5</v>
      </c>
      <c r="H46" s="41">
        <v>1</v>
      </c>
      <c r="I46" s="41"/>
      <c r="J46" s="41"/>
      <c r="K46" s="41"/>
      <c r="L46" s="41">
        <v>1</v>
      </c>
      <c r="M46" s="41"/>
      <c r="N46" s="41">
        <v>14</v>
      </c>
      <c r="O46" s="41">
        <v>3</v>
      </c>
      <c r="P46" s="41"/>
      <c r="Q46" s="41"/>
    </row>
    <row r="47" spans="1:17">
      <c r="A47" s="189" t="s">
        <v>478</v>
      </c>
      <c r="B47" s="189" t="s">
        <v>492</v>
      </c>
      <c r="C47" s="41">
        <v>22</v>
      </c>
      <c r="D47" s="41">
        <v>4</v>
      </c>
      <c r="E47" s="41"/>
      <c r="F47" s="41">
        <v>18</v>
      </c>
      <c r="G47" s="41">
        <v>20</v>
      </c>
      <c r="H47" s="41"/>
      <c r="I47" s="41">
        <v>4</v>
      </c>
      <c r="J47" s="41">
        <v>4</v>
      </c>
      <c r="K47" s="41"/>
      <c r="L47" s="41"/>
      <c r="M47" s="41"/>
      <c r="N47" s="41">
        <v>15</v>
      </c>
      <c r="O47" s="41">
        <v>5</v>
      </c>
      <c r="P47" s="41"/>
      <c r="Q47" s="41"/>
    </row>
    <row r="48" spans="1:17">
      <c r="A48" s="189" t="s">
        <v>479</v>
      </c>
      <c r="B48" s="189" t="s">
        <v>492</v>
      </c>
      <c r="C48" s="41">
        <v>11</v>
      </c>
      <c r="D48" s="41">
        <v>4</v>
      </c>
      <c r="E48" s="41"/>
      <c r="F48" s="41">
        <v>7</v>
      </c>
      <c r="G48" s="41">
        <v>10</v>
      </c>
      <c r="H48" s="41">
        <v>2</v>
      </c>
      <c r="I48" s="41"/>
      <c r="J48" s="41"/>
      <c r="K48" s="41"/>
      <c r="L48" s="41"/>
      <c r="M48" s="41"/>
      <c r="N48" s="41">
        <v>8</v>
      </c>
      <c r="O48" s="41">
        <v>1</v>
      </c>
      <c r="P48" s="41" t="s">
        <v>521</v>
      </c>
      <c r="Q48" s="41"/>
    </row>
    <row r="49" spans="1:17">
      <c r="A49" s="189" t="s">
        <v>463</v>
      </c>
      <c r="B49" s="189" t="s">
        <v>492</v>
      </c>
      <c r="C49" s="41">
        <v>8</v>
      </c>
      <c r="D49" s="41">
        <v>2</v>
      </c>
      <c r="E49" s="41"/>
      <c r="F49" s="41">
        <v>6</v>
      </c>
      <c r="G49" s="41"/>
      <c r="H49" s="41"/>
      <c r="I49" s="41"/>
      <c r="J49" s="41"/>
      <c r="K49" s="41"/>
      <c r="L49" s="41"/>
      <c r="M49" s="41"/>
      <c r="N49" s="41">
        <v>5</v>
      </c>
      <c r="O49" s="41">
        <v>3</v>
      </c>
      <c r="P49" s="41"/>
      <c r="Q49" s="41"/>
    </row>
    <row r="50" spans="1:17">
      <c r="A50" s="189" t="s">
        <v>467</v>
      </c>
      <c r="B50" s="189" t="s">
        <v>493</v>
      </c>
      <c r="C50" s="41">
        <v>20</v>
      </c>
      <c r="D50" s="41">
        <v>6</v>
      </c>
      <c r="E50" s="41"/>
      <c r="F50" s="41">
        <v>14</v>
      </c>
      <c r="G50" s="41">
        <v>10</v>
      </c>
      <c r="H50" s="41">
        <v>2</v>
      </c>
      <c r="I50" s="41"/>
      <c r="J50" s="41"/>
      <c r="K50" s="41"/>
      <c r="L50" s="41">
        <v>4</v>
      </c>
      <c r="M50" s="41"/>
      <c r="N50" s="41">
        <v>16</v>
      </c>
      <c r="O50" s="41">
        <v>2</v>
      </c>
      <c r="P50" s="41"/>
      <c r="Q50" s="41"/>
    </row>
    <row r="51" spans="1:17">
      <c r="A51" s="189" t="s">
        <v>480</v>
      </c>
      <c r="B51" s="189" t="s">
        <v>493</v>
      </c>
      <c r="C51" s="41">
        <v>9</v>
      </c>
      <c r="D51" s="41">
        <v>2</v>
      </c>
      <c r="E51" s="41"/>
      <c r="F51" s="41">
        <v>7</v>
      </c>
      <c r="G51" s="41">
        <v>10</v>
      </c>
      <c r="H51" s="41">
        <v>2</v>
      </c>
      <c r="I51" s="41"/>
      <c r="J51" s="41"/>
      <c r="K51" s="41"/>
      <c r="L51" s="41"/>
      <c r="M51" s="41"/>
      <c r="N51" s="41">
        <v>6</v>
      </c>
      <c r="O51" s="41">
        <v>2</v>
      </c>
      <c r="P51" s="41"/>
      <c r="Q51" s="41"/>
    </row>
    <row r="52" spans="1:17">
      <c r="A52" s="189" t="s">
        <v>465</v>
      </c>
      <c r="B52" s="189" t="s">
        <v>494</v>
      </c>
      <c r="C52" s="41">
        <v>16</v>
      </c>
      <c r="D52" s="41">
        <v>4</v>
      </c>
      <c r="E52" s="41"/>
      <c r="F52" s="41">
        <v>12</v>
      </c>
      <c r="G52" s="41">
        <v>15</v>
      </c>
      <c r="H52" s="41">
        <v>3</v>
      </c>
      <c r="I52" s="41"/>
      <c r="J52" s="41"/>
      <c r="K52" s="41"/>
      <c r="L52" s="41"/>
      <c r="M52" s="41"/>
      <c r="N52" s="41">
        <v>11</v>
      </c>
      <c r="O52" s="41">
        <v>4</v>
      </c>
      <c r="P52" s="41"/>
      <c r="Q52" s="41"/>
    </row>
    <row r="53" spans="1:17">
      <c r="A53" s="189" t="s">
        <v>466</v>
      </c>
      <c r="B53" s="189" t="s">
        <v>494</v>
      </c>
      <c r="C53" s="41">
        <v>15</v>
      </c>
      <c r="D53" s="41">
        <v>5</v>
      </c>
      <c r="E53" s="41"/>
      <c r="F53" s="41">
        <v>10</v>
      </c>
      <c r="G53" s="41">
        <v>5</v>
      </c>
      <c r="H53" s="41">
        <v>1</v>
      </c>
      <c r="I53" s="41"/>
      <c r="J53" s="41"/>
      <c r="K53" s="41"/>
      <c r="L53" s="41">
        <v>1</v>
      </c>
      <c r="M53" s="41"/>
      <c r="N53" s="41">
        <v>10</v>
      </c>
      <c r="O53" s="41">
        <v>3</v>
      </c>
      <c r="P53" s="41" t="s">
        <v>518</v>
      </c>
      <c r="Q53" s="41"/>
    </row>
    <row r="54" spans="1:17">
      <c r="A54" s="189" t="s">
        <v>468</v>
      </c>
      <c r="B54" s="189" t="s">
        <v>494</v>
      </c>
      <c r="C54" s="41">
        <v>7</v>
      </c>
      <c r="D54" s="41">
        <v>1</v>
      </c>
      <c r="E54" s="41"/>
      <c r="F54" s="41">
        <v>6</v>
      </c>
      <c r="G54" s="41">
        <v>10</v>
      </c>
      <c r="H54" s="41">
        <v>2</v>
      </c>
      <c r="I54" s="41"/>
      <c r="J54" s="41"/>
      <c r="K54" s="41"/>
      <c r="L54" s="41"/>
      <c r="M54" s="41"/>
      <c r="N54" s="41">
        <v>4</v>
      </c>
      <c r="O54" s="41">
        <v>3</v>
      </c>
      <c r="P54" s="41"/>
      <c r="Q54" s="41"/>
    </row>
    <row r="55" spans="1:17">
      <c r="A55" s="189" t="s">
        <v>481</v>
      </c>
      <c r="B55" s="189" t="s">
        <v>314</v>
      </c>
      <c r="C55" s="41">
        <v>18</v>
      </c>
      <c r="D55" s="41">
        <v>6</v>
      </c>
      <c r="E55" s="41"/>
      <c r="F55" s="41">
        <v>12</v>
      </c>
      <c r="G55" s="41">
        <v>10</v>
      </c>
      <c r="H55" s="41">
        <v>2</v>
      </c>
      <c r="I55" s="41"/>
      <c r="J55" s="41"/>
      <c r="K55" s="41"/>
      <c r="L55" s="41"/>
      <c r="M55" s="41"/>
      <c r="N55" s="41">
        <v>13</v>
      </c>
      <c r="O55" s="41">
        <v>3</v>
      </c>
      <c r="P55" s="41" t="s">
        <v>590</v>
      </c>
      <c r="Q55" s="41"/>
    </row>
    <row r="56" spans="1:17">
      <c r="A56" s="189" t="s">
        <v>469</v>
      </c>
      <c r="B56" s="189" t="s">
        <v>314</v>
      </c>
      <c r="C56" s="41">
        <v>18</v>
      </c>
      <c r="D56" s="41">
        <v>3</v>
      </c>
      <c r="E56" s="41"/>
      <c r="F56" s="41">
        <v>15</v>
      </c>
      <c r="G56" s="41">
        <v>5</v>
      </c>
      <c r="H56" s="41">
        <v>1</v>
      </c>
      <c r="I56" s="41"/>
      <c r="J56" s="41"/>
      <c r="K56" s="41"/>
      <c r="L56" s="41"/>
      <c r="M56" s="41">
        <v>1</v>
      </c>
      <c r="N56" s="41">
        <v>13</v>
      </c>
      <c r="O56" s="41">
        <v>5</v>
      </c>
      <c r="P56" s="41"/>
      <c r="Q56" s="41"/>
    </row>
    <row r="58" spans="1:17">
      <c r="A58" s="200" t="s">
        <v>272</v>
      </c>
    </row>
  </sheetData>
  <sortState xmlns:xlrd2="http://schemas.microsoft.com/office/spreadsheetml/2017/richdata2" ref="A2:B8">
    <sortCondition ref="B2:B8"/>
    <sortCondition ref="A2:A8"/>
  </sortState>
  <phoneticPr fontId="26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F43"/>
  <sheetViews>
    <sheetView topLeftCell="A19" zoomScale="80" zoomScaleNormal="80" workbookViewId="0">
      <pane xSplit="1" topLeftCell="B1" activePane="topRight" state="frozen"/>
      <selection pane="topRight" activeCell="I12" sqref="I12"/>
    </sheetView>
  </sheetViews>
  <sheetFormatPr defaultColWidth="11" defaultRowHeight="15.6"/>
  <cols>
    <col min="1" max="1" width="21.09765625" bestFit="1" customWidth="1"/>
    <col min="2" max="2" width="17" bestFit="1" customWidth="1"/>
    <col min="8" max="8" width="14.5" bestFit="1" customWidth="1"/>
    <col min="12" max="12" width="12" bestFit="1" customWidth="1"/>
    <col min="26" max="26" width="12.3984375" bestFit="1" customWidth="1"/>
  </cols>
  <sheetData>
    <row r="1" spans="1:32" ht="17.399999999999999">
      <c r="A1" s="132"/>
      <c r="B1" s="132"/>
      <c r="C1" s="570" t="s">
        <v>121</v>
      </c>
      <c r="D1" s="571"/>
      <c r="E1" s="567" t="s">
        <v>496</v>
      </c>
      <c r="F1" s="568"/>
      <c r="G1" s="568"/>
      <c r="H1" s="568"/>
      <c r="I1" s="568"/>
      <c r="J1" s="569"/>
      <c r="K1" s="565" t="s">
        <v>497</v>
      </c>
      <c r="L1" s="566"/>
      <c r="M1" s="567" t="s">
        <v>496</v>
      </c>
      <c r="N1" s="568"/>
      <c r="O1" s="569"/>
      <c r="P1" s="565" t="s">
        <v>497</v>
      </c>
      <c r="Q1" s="566"/>
      <c r="R1" s="567" t="s">
        <v>496</v>
      </c>
      <c r="S1" s="568"/>
      <c r="T1" s="568"/>
      <c r="U1" s="569"/>
      <c r="V1" s="565" t="s">
        <v>497</v>
      </c>
      <c r="W1" s="566"/>
      <c r="X1" s="567" t="s">
        <v>496</v>
      </c>
      <c r="Y1" s="568"/>
      <c r="Z1" s="568"/>
      <c r="AA1" s="568"/>
      <c r="AB1" s="568"/>
      <c r="AC1" s="568"/>
      <c r="AD1" s="568"/>
      <c r="AE1" s="568"/>
      <c r="AF1" s="569"/>
    </row>
    <row r="2" spans="1:32" ht="17.399999999999999">
      <c r="A2" s="133" t="s">
        <v>45</v>
      </c>
      <c r="B2" s="134" t="s">
        <v>53</v>
      </c>
      <c r="C2" s="147" t="s">
        <v>325</v>
      </c>
      <c r="D2" s="147" t="s">
        <v>495</v>
      </c>
      <c r="E2" s="148" t="s">
        <v>344</v>
      </c>
      <c r="F2" s="149" t="s">
        <v>30</v>
      </c>
      <c r="G2" s="149" t="s">
        <v>28</v>
      </c>
      <c r="H2" s="148" t="s">
        <v>30</v>
      </c>
      <c r="I2" s="148" t="s">
        <v>23</v>
      </c>
      <c r="J2" s="148" t="s">
        <v>27</v>
      </c>
      <c r="K2" s="158" t="s">
        <v>499</v>
      </c>
      <c r="L2" s="159" t="s">
        <v>500</v>
      </c>
      <c r="M2" s="149" t="s">
        <v>24</v>
      </c>
      <c r="N2" s="149" t="s">
        <v>29</v>
      </c>
      <c r="O2" s="148" t="s">
        <v>25</v>
      </c>
      <c r="P2" s="159" t="s">
        <v>501</v>
      </c>
      <c r="Q2" s="158" t="s">
        <v>501</v>
      </c>
      <c r="R2" s="149" t="s">
        <v>115</v>
      </c>
      <c r="S2" s="148" t="s">
        <v>119</v>
      </c>
      <c r="T2" s="149" t="s">
        <v>119</v>
      </c>
      <c r="U2" s="148" t="s">
        <v>28</v>
      </c>
      <c r="V2" s="198" t="s">
        <v>500</v>
      </c>
      <c r="W2" s="158" t="s">
        <v>499</v>
      </c>
      <c r="X2" s="148" t="s">
        <v>345</v>
      </c>
      <c r="Y2" s="149" t="s">
        <v>27</v>
      </c>
      <c r="Z2" s="148" t="s">
        <v>115</v>
      </c>
      <c r="AA2" s="149" t="s">
        <v>345</v>
      </c>
      <c r="AB2" s="149" t="s">
        <v>23</v>
      </c>
      <c r="AC2" s="148" t="s">
        <v>24</v>
      </c>
      <c r="AD2" s="149" t="s">
        <v>25</v>
      </c>
      <c r="AE2" s="148" t="s">
        <v>29</v>
      </c>
      <c r="AF2" s="149" t="s">
        <v>344</v>
      </c>
    </row>
    <row r="3" spans="1:32" ht="17.399999999999999">
      <c r="A3" s="2" t="s">
        <v>444</v>
      </c>
      <c r="B3" s="2" t="s">
        <v>101</v>
      </c>
      <c r="C3" s="145"/>
      <c r="D3" s="145"/>
      <c r="E3" s="145"/>
      <c r="F3" s="145"/>
      <c r="G3" s="145"/>
      <c r="H3" s="145" t="s">
        <v>233</v>
      </c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</row>
    <row r="4" spans="1:32" ht="17.399999999999999">
      <c r="A4" s="2" t="s">
        <v>446</v>
      </c>
      <c r="B4" s="2" t="s">
        <v>101</v>
      </c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</row>
    <row r="5" spans="1:32" ht="17.399999999999999">
      <c r="A5" s="2" t="s">
        <v>447</v>
      </c>
      <c r="B5" s="2" t="s">
        <v>101</v>
      </c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E5" s="145"/>
      <c r="AF5" s="145"/>
    </row>
    <row r="6" spans="1:32" ht="17.399999999999999">
      <c r="A6" s="2" t="s">
        <v>471</v>
      </c>
      <c r="B6" s="2" t="s">
        <v>101</v>
      </c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/>
      <c r="Y6" s="145"/>
      <c r="Z6" s="145"/>
      <c r="AA6" s="145"/>
      <c r="AB6" s="145"/>
      <c r="AC6" s="145"/>
      <c r="AD6" s="145"/>
      <c r="AE6" s="145"/>
      <c r="AF6" s="145"/>
    </row>
    <row r="7" spans="1:32" ht="17.399999999999999">
      <c r="A7" s="2" t="s">
        <v>443</v>
      </c>
      <c r="B7" s="2" t="s">
        <v>93</v>
      </c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45"/>
    </row>
    <row r="8" spans="1:32" ht="17.399999999999999">
      <c r="A8" s="2" t="s">
        <v>445</v>
      </c>
      <c r="B8" s="2" t="s">
        <v>93</v>
      </c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  <c r="O8" s="145"/>
      <c r="P8" s="145"/>
      <c r="Q8" s="145"/>
      <c r="R8" s="145"/>
      <c r="S8" s="145"/>
      <c r="T8" s="145"/>
      <c r="U8" s="145"/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45"/>
    </row>
    <row r="9" spans="1:32" ht="17.399999999999999">
      <c r="A9" s="2" t="s">
        <v>470</v>
      </c>
      <c r="B9" s="2" t="s">
        <v>93</v>
      </c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45"/>
    </row>
    <row r="10" spans="1:32" ht="17.399999999999999">
      <c r="A10" s="2" t="s">
        <v>448</v>
      </c>
      <c r="B10" s="2" t="s">
        <v>100</v>
      </c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</row>
    <row r="11" spans="1:32" ht="17.399999999999999">
      <c r="A11" s="2" t="s">
        <v>472</v>
      </c>
      <c r="B11" s="2" t="s">
        <v>100</v>
      </c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207" t="s">
        <v>233</v>
      </c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</row>
    <row r="12" spans="1:32" ht="17.399999999999999">
      <c r="A12" s="2" t="s">
        <v>449</v>
      </c>
      <c r="B12" s="2" t="s">
        <v>100</v>
      </c>
      <c r="C12" s="145"/>
      <c r="D12" s="145"/>
      <c r="E12" s="145"/>
      <c r="F12" s="145"/>
      <c r="G12" s="145"/>
      <c r="H12" s="145"/>
      <c r="I12" s="145"/>
      <c r="J12" s="145"/>
      <c r="K12" s="145" t="s">
        <v>233</v>
      </c>
      <c r="L12" s="145"/>
      <c r="M12" s="145"/>
      <c r="N12" s="145"/>
      <c r="O12" s="145"/>
      <c r="P12" s="145"/>
      <c r="Q12" s="145"/>
      <c r="R12" s="207" t="s">
        <v>233</v>
      </c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</row>
    <row r="13" spans="1:32" ht="17.399999999999999">
      <c r="A13" s="2" t="s">
        <v>474</v>
      </c>
      <c r="B13" s="2" t="s">
        <v>488</v>
      </c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</row>
    <row r="14" spans="1:32" ht="17.399999999999999">
      <c r="A14" s="2" t="s">
        <v>452</v>
      </c>
      <c r="B14" s="2" t="s">
        <v>488</v>
      </c>
      <c r="C14" s="145"/>
      <c r="D14" s="145"/>
      <c r="E14" s="145"/>
      <c r="F14" s="145"/>
      <c r="G14" s="145"/>
      <c r="H14" s="145"/>
      <c r="I14" s="145"/>
      <c r="J14" s="145"/>
      <c r="K14" s="145"/>
      <c r="L14" s="145"/>
      <c r="M14" s="145"/>
      <c r="N14" s="145"/>
      <c r="O14" s="145"/>
      <c r="P14" s="145"/>
      <c r="Q14" s="145"/>
      <c r="R14" s="145"/>
      <c r="S14" s="145"/>
      <c r="T14" s="207" t="s">
        <v>233</v>
      </c>
      <c r="U14" s="145"/>
      <c r="V14" s="145"/>
      <c r="W14" s="145"/>
      <c r="X14" s="145"/>
      <c r="Y14" s="145"/>
      <c r="Z14" s="145"/>
      <c r="AA14" s="145"/>
      <c r="AB14" s="145"/>
      <c r="AC14" s="207" t="s">
        <v>233</v>
      </c>
      <c r="AD14" s="145"/>
      <c r="AE14" s="145"/>
      <c r="AF14" s="145"/>
    </row>
    <row r="15" spans="1:32" ht="17.399999999999999">
      <c r="A15" s="2" t="s">
        <v>473</v>
      </c>
      <c r="B15" s="2" t="s">
        <v>489</v>
      </c>
      <c r="C15" s="145"/>
      <c r="D15" s="145"/>
      <c r="E15" s="145"/>
      <c r="F15" s="145"/>
      <c r="G15" s="145"/>
      <c r="H15" s="145"/>
      <c r="I15" s="145"/>
      <c r="J15" s="145"/>
      <c r="K15" s="145"/>
      <c r="L15" s="145" t="s">
        <v>233</v>
      </c>
      <c r="M15" s="145" t="s">
        <v>233</v>
      </c>
      <c r="N15" s="145"/>
      <c r="O15" s="145"/>
      <c r="P15" s="145"/>
      <c r="Q15" s="145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5"/>
      <c r="AC15" s="145"/>
      <c r="AD15" s="145"/>
      <c r="AE15" s="145"/>
      <c r="AF15" s="207" t="s">
        <v>233</v>
      </c>
    </row>
    <row r="16" spans="1:32" ht="17.399999999999999">
      <c r="A16" s="2" t="s">
        <v>450</v>
      </c>
      <c r="B16" s="2" t="s">
        <v>489</v>
      </c>
      <c r="C16" s="145"/>
      <c r="D16" s="145" t="s">
        <v>233</v>
      </c>
      <c r="E16" s="145"/>
      <c r="F16" s="145"/>
      <c r="G16" s="145"/>
      <c r="H16" s="145"/>
      <c r="I16" s="145"/>
      <c r="J16" s="145"/>
      <c r="K16" s="145"/>
      <c r="L16" s="145"/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207" t="s">
        <v>233</v>
      </c>
      <c r="AD16" s="145"/>
      <c r="AE16" s="145"/>
      <c r="AF16" s="145"/>
    </row>
    <row r="17" spans="1:32" ht="17.399999999999999">
      <c r="A17" s="2" t="s">
        <v>451</v>
      </c>
      <c r="B17" s="2" t="s">
        <v>489</v>
      </c>
      <c r="C17" s="145"/>
      <c r="D17" s="145"/>
      <c r="E17" s="145"/>
      <c r="F17" s="145"/>
      <c r="G17" s="145"/>
      <c r="H17" s="145"/>
      <c r="I17" s="145"/>
      <c r="J17" s="145"/>
      <c r="K17" s="145"/>
      <c r="L17" s="145"/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</row>
    <row r="18" spans="1:32" ht="17.399999999999999">
      <c r="A18" s="2" t="s">
        <v>453</v>
      </c>
      <c r="B18" s="2" t="s">
        <v>482</v>
      </c>
      <c r="C18" s="145"/>
      <c r="D18" s="145"/>
      <c r="E18" s="145"/>
      <c r="F18" s="145"/>
      <c r="G18" s="145"/>
      <c r="H18" s="145"/>
      <c r="I18" s="145"/>
      <c r="J18" s="145"/>
      <c r="K18" s="145"/>
      <c r="L18" s="145"/>
      <c r="M18" s="145"/>
      <c r="N18" s="145"/>
      <c r="O18" s="145"/>
      <c r="P18" s="145"/>
      <c r="Q18" s="145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45"/>
    </row>
    <row r="19" spans="1:32" ht="17.399999999999999">
      <c r="A19" s="2" t="s">
        <v>454</v>
      </c>
      <c r="B19" s="2" t="s">
        <v>482</v>
      </c>
      <c r="C19" s="145" t="s">
        <v>233</v>
      </c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  <c r="R19" s="145"/>
      <c r="S19" s="145"/>
      <c r="T19" s="145"/>
      <c r="U19" s="145"/>
      <c r="V19" s="145"/>
      <c r="W19" s="145"/>
      <c r="X19" s="207" t="s">
        <v>233</v>
      </c>
      <c r="Y19" s="145"/>
      <c r="Z19" s="145"/>
      <c r="AA19" s="145"/>
      <c r="AB19" s="145"/>
      <c r="AC19" s="145"/>
      <c r="AD19" s="145"/>
      <c r="AE19" s="145"/>
      <c r="AF19" s="145"/>
    </row>
    <row r="20" spans="1:32" ht="17.399999999999999">
      <c r="A20" s="2" t="s">
        <v>455</v>
      </c>
      <c r="B20" s="2" t="s">
        <v>482</v>
      </c>
      <c r="C20" s="145"/>
      <c r="D20" s="145" t="s">
        <v>234</v>
      </c>
      <c r="E20" s="145" t="s">
        <v>233</v>
      </c>
      <c r="F20" s="145"/>
      <c r="G20" s="145"/>
      <c r="H20" s="145"/>
      <c r="I20" s="145"/>
      <c r="J20" s="145"/>
      <c r="K20" s="145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5"/>
      <c r="AA20" s="145"/>
      <c r="AB20" s="145"/>
      <c r="AC20" s="145"/>
      <c r="AD20" s="145"/>
      <c r="AE20" s="145"/>
      <c r="AF20" s="145"/>
    </row>
    <row r="21" spans="1:32" ht="17.399999999999999">
      <c r="A21" s="2" t="s">
        <v>475</v>
      </c>
      <c r="B21" s="2" t="s">
        <v>482</v>
      </c>
      <c r="C21" s="145"/>
      <c r="D21" s="145"/>
      <c r="E21" s="145"/>
      <c r="F21" s="145"/>
      <c r="G21" s="145"/>
      <c r="H21" s="145"/>
      <c r="I21" s="145"/>
      <c r="J21" s="145"/>
      <c r="K21" s="145"/>
      <c r="L21" s="145"/>
      <c r="M21" s="145"/>
      <c r="N21" s="145"/>
      <c r="O21" s="145"/>
      <c r="P21" s="145"/>
      <c r="Q21" s="145"/>
      <c r="R21" s="145"/>
      <c r="S21" s="145"/>
      <c r="T21" s="145"/>
      <c r="U21" s="145"/>
      <c r="V21" s="145"/>
      <c r="W21" s="145"/>
      <c r="X21" s="145"/>
      <c r="Y21" s="145"/>
      <c r="Z21" s="207" t="s">
        <v>233</v>
      </c>
      <c r="AA21" s="145"/>
      <c r="AB21" s="145"/>
      <c r="AC21" s="145"/>
      <c r="AD21" s="145"/>
      <c r="AE21" s="145"/>
      <c r="AF21" s="145"/>
    </row>
    <row r="22" spans="1:32" ht="17.399999999999999">
      <c r="A22" s="2" t="s">
        <v>456</v>
      </c>
      <c r="B22" s="2" t="s">
        <v>490</v>
      </c>
      <c r="C22" s="145"/>
      <c r="D22" s="145"/>
      <c r="E22" s="145"/>
      <c r="F22" s="145"/>
      <c r="G22" s="145"/>
      <c r="H22" s="145"/>
      <c r="I22" s="145"/>
      <c r="J22" s="145"/>
      <c r="K22" s="145"/>
      <c r="L22" s="145"/>
      <c r="M22" s="145"/>
      <c r="N22" s="145"/>
      <c r="O22" s="145"/>
      <c r="P22" s="145"/>
      <c r="Q22" s="207" t="s">
        <v>233</v>
      </c>
      <c r="R22" s="145"/>
      <c r="S22" s="145"/>
      <c r="T22" s="145"/>
      <c r="U22" s="145"/>
      <c r="V22" s="145"/>
      <c r="W22" s="145"/>
      <c r="X22" s="145"/>
      <c r="Y22" s="145"/>
      <c r="Z22" s="145"/>
      <c r="AA22" s="145"/>
      <c r="AB22" s="145"/>
      <c r="AC22" s="145"/>
      <c r="AD22" s="145"/>
      <c r="AE22" s="145"/>
      <c r="AF22" s="145"/>
    </row>
    <row r="23" spans="1:32" ht="17.399999999999999">
      <c r="A23" s="2" t="s">
        <v>457</v>
      </c>
      <c r="B23" s="2" t="s">
        <v>490</v>
      </c>
      <c r="C23" s="145" t="s">
        <v>234</v>
      </c>
      <c r="D23" s="145"/>
      <c r="E23" s="145"/>
      <c r="F23" s="145" t="s">
        <v>233</v>
      </c>
      <c r="G23" s="145" t="s">
        <v>233</v>
      </c>
      <c r="H23" s="145"/>
      <c r="I23" s="145"/>
      <c r="J23" s="145"/>
      <c r="K23" s="145"/>
      <c r="L23" s="145"/>
      <c r="M23" s="145"/>
      <c r="N23" s="145"/>
      <c r="O23" s="145"/>
      <c r="P23" s="145"/>
      <c r="Q23" s="145"/>
      <c r="R23" s="145"/>
      <c r="S23" s="145"/>
      <c r="T23" s="145"/>
      <c r="U23" s="145"/>
      <c r="V23" s="145"/>
      <c r="W23" s="145"/>
      <c r="X23" s="145"/>
      <c r="Y23" s="145"/>
      <c r="Z23" s="145"/>
      <c r="AA23" s="145"/>
      <c r="AB23" s="145"/>
      <c r="AC23" s="145"/>
      <c r="AD23" s="145"/>
      <c r="AE23" s="145"/>
      <c r="AF23" s="145"/>
    </row>
    <row r="24" spans="1:32" ht="17.399999999999999">
      <c r="A24" s="2" t="s">
        <v>458</v>
      </c>
      <c r="B24" s="2" t="s">
        <v>98</v>
      </c>
      <c r="C24" s="145"/>
      <c r="D24" s="145"/>
      <c r="E24" s="145"/>
      <c r="F24" s="145"/>
      <c r="G24" s="145"/>
      <c r="H24" s="145"/>
      <c r="I24" s="145"/>
      <c r="J24" s="145"/>
      <c r="K24" s="145"/>
      <c r="L24" s="145"/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  <c r="AA24" s="145"/>
      <c r="AB24" s="207" t="s">
        <v>233</v>
      </c>
      <c r="AC24" s="145"/>
      <c r="AD24" s="145"/>
      <c r="AE24" s="145"/>
      <c r="AF24" s="145"/>
    </row>
    <row r="25" spans="1:32" ht="17.399999999999999">
      <c r="A25" s="2" t="s">
        <v>459</v>
      </c>
      <c r="B25" s="2" t="s">
        <v>98</v>
      </c>
      <c r="C25" s="145"/>
      <c r="D25" s="145"/>
      <c r="E25" s="145" t="s">
        <v>233</v>
      </c>
      <c r="F25" s="145"/>
      <c r="G25" s="145"/>
      <c r="H25" s="145"/>
      <c r="I25" s="145"/>
      <c r="J25" s="145"/>
      <c r="K25" s="145"/>
      <c r="L25" s="145"/>
      <c r="M25" s="145"/>
      <c r="N25" s="145"/>
      <c r="O25" s="145"/>
      <c r="P25" s="145"/>
      <c r="Q25" s="145"/>
      <c r="R25" s="145"/>
      <c r="S25" s="145"/>
      <c r="T25" s="207" t="s">
        <v>233</v>
      </c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207" t="s">
        <v>233</v>
      </c>
      <c r="AF25" s="145"/>
    </row>
    <row r="26" spans="1:32" ht="17.399999999999999">
      <c r="A26" s="2" t="s">
        <v>460</v>
      </c>
      <c r="B26" s="2" t="s">
        <v>98</v>
      </c>
      <c r="C26" s="145"/>
      <c r="D26" s="145"/>
      <c r="E26" s="145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</row>
    <row r="27" spans="1:32" ht="17.399999999999999">
      <c r="A27" s="2" t="s">
        <v>476</v>
      </c>
      <c r="B27" s="2" t="s">
        <v>104</v>
      </c>
      <c r="C27" s="145" t="s">
        <v>509</v>
      </c>
      <c r="D27" s="145" t="s">
        <v>184</v>
      </c>
      <c r="E27" s="145" t="s">
        <v>391</v>
      </c>
      <c r="F27" s="145" t="s">
        <v>202</v>
      </c>
      <c r="G27" s="145"/>
      <c r="H27" s="145" t="s">
        <v>519</v>
      </c>
      <c r="I27" s="145"/>
      <c r="J27" s="145"/>
      <c r="K27" s="145" t="s">
        <v>515</v>
      </c>
      <c r="L27" s="145" t="s">
        <v>233</v>
      </c>
      <c r="M27" s="145"/>
      <c r="N27" s="145"/>
      <c r="O27" s="145"/>
      <c r="P27" s="145"/>
      <c r="Q27" s="145"/>
      <c r="R27" s="145" t="s">
        <v>391</v>
      </c>
      <c r="S27" s="145" t="s">
        <v>359</v>
      </c>
      <c r="T27" s="145" t="s">
        <v>339</v>
      </c>
      <c r="U27" s="145"/>
      <c r="V27" s="207" t="s">
        <v>233</v>
      </c>
      <c r="W27" s="145"/>
      <c r="X27" s="145"/>
      <c r="Y27" s="145"/>
      <c r="Z27" s="145"/>
      <c r="AA27" s="145"/>
      <c r="AB27" s="145"/>
      <c r="AC27" s="145"/>
      <c r="AD27" s="145"/>
      <c r="AE27" s="145"/>
      <c r="AF27" s="145"/>
    </row>
    <row r="28" spans="1:32" ht="17.399999999999999">
      <c r="A28" s="2" t="s">
        <v>461</v>
      </c>
      <c r="B28" s="2" t="s">
        <v>104</v>
      </c>
      <c r="C28" s="145" t="s">
        <v>240</v>
      </c>
      <c r="D28" s="145" t="s">
        <v>240</v>
      </c>
      <c r="E28" s="145" t="s">
        <v>515</v>
      </c>
      <c r="F28" s="145"/>
      <c r="G28" s="145"/>
      <c r="H28" s="145"/>
      <c r="I28" s="145"/>
      <c r="J28" s="145" t="s">
        <v>184</v>
      </c>
      <c r="K28" s="145"/>
      <c r="L28" s="145"/>
      <c r="M28" s="145"/>
      <c r="N28" s="145"/>
      <c r="O28" s="145"/>
      <c r="P28" s="145"/>
      <c r="Q28" s="145" t="s">
        <v>391</v>
      </c>
      <c r="R28" s="145"/>
      <c r="S28" s="145"/>
      <c r="T28" s="145"/>
      <c r="U28" s="145" t="s">
        <v>339</v>
      </c>
      <c r="V28" s="145" t="s">
        <v>562</v>
      </c>
      <c r="W28" s="145" t="s">
        <v>184</v>
      </c>
      <c r="X28" s="145" t="s">
        <v>574</v>
      </c>
      <c r="Y28" s="145"/>
      <c r="Z28" s="145"/>
      <c r="AA28" s="145"/>
      <c r="AB28" s="145"/>
      <c r="AC28" s="145" t="s">
        <v>597</v>
      </c>
      <c r="AD28" s="145"/>
      <c r="AE28" s="145" t="s">
        <v>194</v>
      </c>
      <c r="AF28" s="145"/>
    </row>
    <row r="29" spans="1:32" ht="17.399999999999999">
      <c r="A29" s="2" t="s">
        <v>477</v>
      </c>
      <c r="B29" s="2" t="s">
        <v>104</v>
      </c>
      <c r="C29" s="145" t="s">
        <v>339</v>
      </c>
      <c r="D29" s="145"/>
      <c r="E29" s="145"/>
      <c r="F29" s="145"/>
      <c r="G29" s="145"/>
      <c r="H29" s="145"/>
      <c r="I29" s="145"/>
      <c r="J29" s="145"/>
      <c r="K29" s="145" t="s">
        <v>405</v>
      </c>
      <c r="L29" s="145" t="s">
        <v>531</v>
      </c>
      <c r="M29" s="145" t="s">
        <v>202</v>
      </c>
      <c r="N29" s="145"/>
      <c r="O29" s="145" t="s">
        <v>202</v>
      </c>
      <c r="P29" s="145"/>
      <c r="Q29" s="145"/>
      <c r="R29" s="145"/>
      <c r="S29" s="145"/>
      <c r="T29" s="145" t="s">
        <v>184</v>
      </c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</row>
    <row r="30" spans="1:32" ht="17.399999999999999">
      <c r="A30" s="2" t="s">
        <v>462</v>
      </c>
      <c r="B30" s="2" t="s">
        <v>491</v>
      </c>
      <c r="C30" s="145"/>
      <c r="D30" s="145"/>
      <c r="E30" s="145"/>
      <c r="F30" s="145"/>
      <c r="G30" s="145"/>
      <c r="H30" s="145"/>
      <c r="I30" s="145" t="s">
        <v>405</v>
      </c>
      <c r="J30" s="145"/>
      <c r="K30" s="145"/>
      <c r="L30" s="145"/>
      <c r="M30" s="145"/>
      <c r="N30" s="145"/>
      <c r="O30" s="145"/>
      <c r="P30" s="145"/>
      <c r="Q30" s="145"/>
      <c r="R30" s="145"/>
      <c r="S30" s="145"/>
      <c r="T30" s="145"/>
      <c r="U30" s="145"/>
      <c r="V30" s="145"/>
      <c r="W30" s="145"/>
      <c r="X30" s="145"/>
      <c r="Y30" s="145"/>
      <c r="Z30" s="145"/>
      <c r="AA30" s="145"/>
      <c r="AB30" s="145" t="s">
        <v>184</v>
      </c>
      <c r="AC30" s="145" t="s">
        <v>194</v>
      </c>
      <c r="AD30" s="145"/>
      <c r="AE30" s="145"/>
      <c r="AF30" s="145"/>
    </row>
    <row r="31" spans="1:32" ht="17.399999999999999">
      <c r="A31" s="2" t="s">
        <v>464</v>
      </c>
      <c r="B31" s="2" t="s">
        <v>491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5"/>
      <c r="R31" s="145"/>
      <c r="S31" s="145"/>
      <c r="T31" s="145"/>
      <c r="U31" s="145"/>
      <c r="V31" s="145"/>
      <c r="W31" s="145"/>
      <c r="X31" s="145"/>
      <c r="Y31" s="145"/>
      <c r="Z31" s="207" t="s">
        <v>233</v>
      </c>
      <c r="AA31" s="145"/>
      <c r="AB31" s="145"/>
      <c r="AC31" s="145"/>
      <c r="AD31" s="145"/>
      <c r="AE31" s="145"/>
      <c r="AF31" s="145"/>
    </row>
    <row r="32" spans="1:32" ht="17.399999999999999">
      <c r="A32" s="2" t="s">
        <v>478</v>
      </c>
      <c r="B32" s="2" t="s">
        <v>492</v>
      </c>
      <c r="C32" s="145"/>
      <c r="D32" s="145"/>
      <c r="E32" s="145"/>
      <c r="F32" s="145"/>
      <c r="G32" s="145"/>
      <c r="H32" s="145"/>
      <c r="I32" s="145"/>
      <c r="J32" s="145"/>
      <c r="K32" s="145"/>
      <c r="L32" s="145"/>
      <c r="M32" s="145"/>
      <c r="N32" s="145"/>
      <c r="O32" s="145"/>
      <c r="P32" s="145"/>
      <c r="Q32" s="145"/>
      <c r="R32" s="145"/>
      <c r="S32" s="145"/>
      <c r="T32" s="145"/>
      <c r="U32" s="145"/>
      <c r="V32" s="145"/>
      <c r="W32" s="145"/>
      <c r="X32" s="145"/>
      <c r="Y32" s="145" t="s">
        <v>184</v>
      </c>
      <c r="Z32" s="145" t="s">
        <v>562</v>
      </c>
      <c r="AA32" s="145"/>
      <c r="AB32" s="145" t="s">
        <v>240</v>
      </c>
      <c r="AC32" s="145"/>
      <c r="AD32" s="145"/>
      <c r="AE32" s="145"/>
      <c r="AF32" s="145"/>
    </row>
    <row r="33" spans="1:32" ht="17.399999999999999">
      <c r="A33" s="2" t="s">
        <v>479</v>
      </c>
      <c r="B33" s="2" t="s">
        <v>492</v>
      </c>
      <c r="C33" s="145"/>
      <c r="D33" s="145"/>
      <c r="E33" s="145"/>
      <c r="F33" s="145"/>
      <c r="G33" s="145"/>
      <c r="H33" s="145"/>
      <c r="I33" s="145" t="s">
        <v>233</v>
      </c>
      <c r="J33" s="145"/>
      <c r="K33" s="145"/>
      <c r="L33" s="145"/>
      <c r="M33" s="145"/>
      <c r="N33" s="145"/>
      <c r="O33" s="207" t="s">
        <v>233</v>
      </c>
      <c r="P33" s="145"/>
      <c r="Q33" s="145"/>
      <c r="R33" s="145"/>
      <c r="S33" s="145"/>
      <c r="T33" s="145"/>
      <c r="U33" s="145"/>
      <c r="V33" s="145"/>
      <c r="W33" s="145"/>
      <c r="X33" s="145"/>
      <c r="Y33" s="145"/>
      <c r="Z33" s="145"/>
      <c r="AA33" s="145"/>
      <c r="AB33" s="145"/>
      <c r="AC33" s="145"/>
      <c r="AD33" s="145"/>
      <c r="AE33" s="145"/>
      <c r="AF33" s="145"/>
    </row>
    <row r="34" spans="1:32" ht="17.399999999999999">
      <c r="A34" s="2" t="s">
        <v>463</v>
      </c>
      <c r="B34" s="2" t="s">
        <v>492</v>
      </c>
      <c r="C34" s="145"/>
      <c r="D34" s="145"/>
      <c r="E34" s="145"/>
      <c r="F34" s="145"/>
      <c r="G34" s="145"/>
      <c r="H34" s="145"/>
      <c r="I34" s="145"/>
      <c r="J34" s="145"/>
      <c r="K34" s="145"/>
      <c r="L34" s="145"/>
      <c r="M34" s="145"/>
      <c r="N34" s="145"/>
      <c r="O34" s="145"/>
      <c r="P34" s="145"/>
      <c r="Q34" s="145"/>
      <c r="R34" s="145"/>
      <c r="S34" s="145"/>
      <c r="T34" s="145"/>
      <c r="U34" s="145"/>
      <c r="V34" s="145"/>
      <c r="W34" s="145"/>
      <c r="X34" s="145"/>
      <c r="Y34" s="145"/>
      <c r="Z34" s="145"/>
      <c r="AA34" s="145"/>
      <c r="AB34" s="145"/>
      <c r="AC34" s="145"/>
      <c r="AD34" s="145"/>
      <c r="AE34" s="145"/>
      <c r="AF34" s="145"/>
    </row>
    <row r="35" spans="1:32" ht="17.399999999999999">
      <c r="A35" s="2" t="s">
        <v>467</v>
      </c>
      <c r="B35" s="2" t="s">
        <v>493</v>
      </c>
      <c r="C35" s="145" t="s">
        <v>233</v>
      </c>
      <c r="D35" s="145"/>
      <c r="E35" s="145"/>
      <c r="F35" s="145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5"/>
      <c r="R35" s="145"/>
      <c r="S35" s="145"/>
      <c r="T35" s="145"/>
      <c r="U35" s="145"/>
      <c r="V35" s="145"/>
      <c r="W35" s="145"/>
      <c r="X35" s="145"/>
      <c r="Y35" s="145"/>
      <c r="Z35" s="145"/>
      <c r="AA35" s="145"/>
      <c r="AB35" s="207" t="s">
        <v>233</v>
      </c>
      <c r="AC35" s="145"/>
      <c r="AD35" s="145"/>
      <c r="AE35" s="145"/>
      <c r="AF35" s="145"/>
    </row>
    <row r="36" spans="1:32" ht="17.399999999999999">
      <c r="A36" s="2" t="s">
        <v>480</v>
      </c>
      <c r="B36" s="2" t="s">
        <v>493</v>
      </c>
      <c r="C36" s="145"/>
      <c r="D36" s="145"/>
      <c r="E36" s="145"/>
      <c r="F36" s="145"/>
      <c r="G36" s="145"/>
      <c r="H36" s="145"/>
      <c r="I36" s="145"/>
      <c r="J36" s="145"/>
      <c r="K36" s="145"/>
      <c r="L36" s="145"/>
      <c r="M36" s="145"/>
      <c r="N36" s="145"/>
      <c r="O36" s="207" t="s">
        <v>233</v>
      </c>
      <c r="P36" s="145" t="s">
        <v>233</v>
      </c>
      <c r="Q36" s="145"/>
      <c r="R36" s="145"/>
      <c r="S36" s="145"/>
      <c r="T36" s="145"/>
      <c r="U36" s="145"/>
      <c r="V36" s="145"/>
      <c r="W36" s="145"/>
      <c r="X36" s="145"/>
      <c r="Y36" s="145"/>
      <c r="Z36" s="145"/>
      <c r="AA36" s="145"/>
      <c r="AB36" s="145"/>
      <c r="AC36" s="145"/>
      <c r="AD36" s="145"/>
      <c r="AE36" s="145"/>
      <c r="AF36" s="145"/>
    </row>
    <row r="37" spans="1:32" ht="17.399999999999999">
      <c r="A37" s="2" t="s">
        <v>465</v>
      </c>
      <c r="B37" s="2" t="s">
        <v>494</v>
      </c>
      <c r="C37" s="145"/>
      <c r="D37" s="145"/>
      <c r="E37" s="145" t="s">
        <v>233</v>
      </c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5"/>
      <c r="X37" s="145"/>
      <c r="Y37" s="145"/>
      <c r="Z37" s="145"/>
      <c r="AA37" s="207" t="s">
        <v>233</v>
      </c>
      <c r="AB37" s="207" t="s">
        <v>233</v>
      </c>
      <c r="AC37" s="145"/>
      <c r="AD37" s="145"/>
      <c r="AE37" s="145"/>
      <c r="AF37" s="145"/>
    </row>
    <row r="38" spans="1:32" ht="17.399999999999999">
      <c r="A38" s="2" t="s">
        <v>466</v>
      </c>
      <c r="B38" s="2" t="s">
        <v>494</v>
      </c>
      <c r="C38" s="145"/>
      <c r="D38" s="145" t="s">
        <v>233</v>
      </c>
      <c r="E38" s="145"/>
      <c r="F38" s="145"/>
      <c r="G38" s="145"/>
      <c r="H38" s="145"/>
      <c r="I38" s="145"/>
      <c r="J38" s="145"/>
      <c r="K38" s="145"/>
      <c r="L38" s="145"/>
      <c r="M38" s="145"/>
      <c r="N38" s="145"/>
      <c r="O38" s="145"/>
      <c r="P38" s="145"/>
      <c r="Q38" s="145"/>
      <c r="R38" s="145"/>
      <c r="S38" s="145"/>
      <c r="T38" s="145"/>
      <c r="U38" s="145"/>
      <c r="V38" s="145"/>
      <c r="W38" s="145"/>
      <c r="X38" s="145"/>
      <c r="Y38" s="145"/>
      <c r="Z38" s="145"/>
      <c r="AA38" s="145"/>
      <c r="AB38" s="145"/>
      <c r="AC38" s="145"/>
      <c r="AD38" s="145"/>
      <c r="AE38" s="145"/>
      <c r="AF38" s="145"/>
    </row>
    <row r="39" spans="1:32" ht="17.399999999999999">
      <c r="A39" s="2" t="s">
        <v>468</v>
      </c>
      <c r="B39" s="2" t="s">
        <v>494</v>
      </c>
      <c r="C39" s="145"/>
      <c r="D39" s="145"/>
      <c r="E39" s="145"/>
      <c r="F39" s="145"/>
      <c r="G39" s="145"/>
      <c r="H39" s="145"/>
      <c r="I39" s="145"/>
      <c r="J39" s="145"/>
      <c r="K39" s="145"/>
      <c r="L39" s="145"/>
      <c r="M39" s="145"/>
      <c r="N39" s="145"/>
      <c r="O39" s="145"/>
      <c r="P39" s="145"/>
      <c r="Q39" s="207" t="s">
        <v>233</v>
      </c>
      <c r="R39" s="145"/>
      <c r="S39" s="207" t="s">
        <v>233</v>
      </c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5"/>
      <c r="AF39" s="145"/>
    </row>
    <row r="40" spans="1:32" ht="17.399999999999999">
      <c r="A40" s="2" t="s">
        <v>481</v>
      </c>
      <c r="B40" s="2" t="s">
        <v>314</v>
      </c>
      <c r="C40" s="145"/>
      <c r="D40" s="145"/>
      <c r="E40" s="145"/>
      <c r="F40" s="145"/>
      <c r="G40" s="145"/>
      <c r="H40" s="145"/>
      <c r="I40" s="145"/>
      <c r="J40" s="145"/>
      <c r="K40" s="145"/>
      <c r="L40" s="145"/>
      <c r="M40" s="145"/>
      <c r="N40" s="145"/>
      <c r="O40" s="145"/>
      <c r="P40" s="145" t="s">
        <v>233</v>
      </c>
      <c r="Q40" s="207"/>
      <c r="R40" s="145"/>
      <c r="S40" s="145"/>
      <c r="T40" s="145"/>
      <c r="U40" s="145"/>
      <c r="V40" s="145"/>
      <c r="W40" s="145"/>
      <c r="X40" s="145"/>
      <c r="Y40" s="207" t="s">
        <v>233</v>
      </c>
      <c r="Z40" s="145"/>
      <c r="AA40" s="145"/>
      <c r="AB40" s="145"/>
      <c r="AC40" s="145"/>
      <c r="AD40" s="145"/>
      <c r="AE40" s="145"/>
      <c r="AF40" s="145"/>
    </row>
    <row r="41" spans="1:32" ht="17.399999999999999">
      <c r="A41" s="2" t="s">
        <v>469</v>
      </c>
      <c r="B41" s="2" t="s">
        <v>314</v>
      </c>
      <c r="C41" s="145"/>
      <c r="D41" s="145"/>
      <c r="E41" s="145"/>
      <c r="F41" s="145"/>
      <c r="G41" s="145"/>
      <c r="H41" s="145"/>
      <c r="I41" s="145"/>
      <c r="J41" s="145"/>
      <c r="K41" s="145" t="s">
        <v>233</v>
      </c>
      <c r="L41" s="145"/>
      <c r="M41" s="145"/>
      <c r="N41" s="145" t="s">
        <v>184</v>
      </c>
      <c r="O41" s="145"/>
      <c r="P41" s="145"/>
      <c r="Q41" s="145"/>
      <c r="R41" s="145"/>
      <c r="S41" s="145"/>
      <c r="T41" s="145"/>
      <c r="U41" s="145"/>
      <c r="V41" s="145"/>
      <c r="W41" s="145"/>
      <c r="X41" s="145"/>
      <c r="Y41" s="145"/>
      <c r="Z41" s="145"/>
      <c r="AA41" s="145"/>
      <c r="AB41" s="145"/>
      <c r="AC41" s="145"/>
      <c r="AD41" s="145"/>
      <c r="AE41" s="145"/>
      <c r="AF41" s="145"/>
    </row>
    <row r="42" spans="1:32" s="42" customFormat="1" ht="17.399999999999999">
      <c r="A42" s="135"/>
      <c r="B42" s="191" t="s">
        <v>361</v>
      </c>
      <c r="C42" s="135">
        <v>42</v>
      </c>
      <c r="D42" s="135">
        <v>27</v>
      </c>
      <c r="E42" s="135">
        <v>26</v>
      </c>
      <c r="F42" s="135">
        <v>13</v>
      </c>
      <c r="G42" s="135">
        <v>5</v>
      </c>
      <c r="H42" s="135">
        <v>13</v>
      </c>
      <c r="I42" s="135">
        <v>14</v>
      </c>
      <c r="J42" s="135">
        <v>3</v>
      </c>
      <c r="K42" s="135">
        <v>24</v>
      </c>
      <c r="L42" s="135">
        <v>26</v>
      </c>
      <c r="M42" s="135">
        <v>13</v>
      </c>
      <c r="N42" s="135">
        <v>3</v>
      </c>
      <c r="O42" s="135">
        <v>18</v>
      </c>
      <c r="P42" s="135">
        <v>10</v>
      </c>
      <c r="Q42" s="135">
        <v>21</v>
      </c>
      <c r="R42" s="135">
        <v>11</v>
      </c>
      <c r="S42" s="135">
        <v>16</v>
      </c>
      <c r="T42" s="135">
        <v>15</v>
      </c>
      <c r="U42" s="135">
        <v>7</v>
      </c>
      <c r="V42" s="215" t="s">
        <v>561</v>
      </c>
      <c r="W42" s="135">
        <v>3</v>
      </c>
      <c r="X42" s="135">
        <v>10</v>
      </c>
      <c r="Y42" s="135">
        <v>8</v>
      </c>
      <c r="Z42" s="135">
        <v>23</v>
      </c>
      <c r="AA42" s="135">
        <v>5</v>
      </c>
      <c r="AB42" s="135">
        <v>22</v>
      </c>
      <c r="AC42" s="135">
        <v>26</v>
      </c>
      <c r="AD42" s="135">
        <v>0</v>
      </c>
      <c r="AE42" s="135">
        <v>10</v>
      </c>
      <c r="AF42" s="135">
        <v>5</v>
      </c>
    </row>
    <row r="43" spans="1:32" ht="17.399999999999999">
      <c r="V43" s="135">
        <v>23</v>
      </c>
    </row>
  </sheetData>
  <mergeCells count="8">
    <mergeCell ref="V1:W1"/>
    <mergeCell ref="X1:AF1"/>
    <mergeCell ref="C1:D1"/>
    <mergeCell ref="E1:J1"/>
    <mergeCell ref="K1:L1"/>
    <mergeCell ref="M1:O1"/>
    <mergeCell ref="P1:Q1"/>
    <mergeCell ref="R1:U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I68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H13" sqref="AH13:AI13"/>
    </sheetView>
  </sheetViews>
  <sheetFormatPr defaultColWidth="11" defaultRowHeight="17.399999999999999"/>
  <cols>
    <col min="1" max="1" width="28.09765625" style="132" bestFit="1" customWidth="1"/>
    <col min="2" max="2" width="17" style="132" bestFit="1" customWidth="1"/>
    <col min="3" max="3" width="9.8984375" style="135" bestFit="1" customWidth="1"/>
    <col min="4" max="5" width="7.3984375" style="135" bestFit="1" customWidth="1"/>
    <col min="6" max="6" width="6.5" style="135" bestFit="1" customWidth="1"/>
    <col min="7" max="7" width="8.8984375" style="135" bestFit="1" customWidth="1"/>
    <col min="8" max="8" width="6.59765625" style="135" bestFit="1" customWidth="1"/>
    <col min="9" max="9" width="8.5" style="135" bestFit="1" customWidth="1"/>
    <col min="10" max="10" width="8.3984375" style="135" bestFit="1" customWidth="1"/>
    <col min="11" max="11" width="9.3984375" style="135" bestFit="1" customWidth="1"/>
    <col min="12" max="12" width="5.59765625" style="135" bestFit="1" customWidth="1"/>
    <col min="13" max="13" width="8.09765625" style="135" bestFit="1" customWidth="1"/>
    <col min="14" max="14" width="9.59765625" style="135" bestFit="1" customWidth="1"/>
    <col min="15" max="15" width="10.3984375" style="135" bestFit="1" customWidth="1"/>
    <col min="16" max="16" width="10.8984375" style="135" bestFit="1" customWidth="1"/>
    <col min="17" max="17" width="11" style="135"/>
    <col min="18" max="18" width="8.5" style="135" bestFit="1" customWidth="1"/>
    <col min="19" max="19" width="7.59765625" style="135" bestFit="1" customWidth="1"/>
    <col min="20" max="20" width="7.5" style="135" bestFit="1" customWidth="1"/>
    <col min="21" max="21" width="9" style="135" bestFit="1" customWidth="1"/>
    <col min="22" max="22" width="5.8984375" style="135" bestFit="1" customWidth="1"/>
    <col min="23" max="23" width="9" style="135" bestFit="1" customWidth="1"/>
    <col min="24" max="24" width="8.8984375" style="135" bestFit="1" customWidth="1"/>
    <col min="25" max="25" width="8.09765625" style="135" bestFit="1" customWidth="1"/>
    <col min="26" max="27" width="8.59765625" style="135" bestFit="1" customWidth="1"/>
    <col min="28" max="28" width="8.3984375" style="135" bestFit="1" customWidth="1"/>
    <col min="29" max="29" width="8.09765625" style="135" bestFit="1" customWidth="1"/>
    <col min="30" max="30" width="10.09765625" style="135" bestFit="1" customWidth="1"/>
    <col min="31" max="31" width="9.8984375" style="135" bestFit="1" customWidth="1"/>
    <col min="32" max="32" width="7.09765625" style="135" bestFit="1" customWidth="1"/>
    <col min="33" max="33" width="11" style="135"/>
    <col min="34" max="34" width="14.59765625" style="135" bestFit="1" customWidth="1"/>
    <col min="35" max="35" width="10.59765625" style="135" bestFit="1" customWidth="1"/>
    <col min="36" max="16384" width="11" style="132"/>
  </cols>
  <sheetData>
    <row r="1" spans="1:35">
      <c r="C1" s="570" t="s">
        <v>121</v>
      </c>
      <c r="D1" s="571"/>
      <c r="E1" s="567" t="s">
        <v>496</v>
      </c>
      <c r="F1" s="568"/>
      <c r="G1" s="568"/>
      <c r="H1" s="568"/>
      <c r="I1" s="568"/>
      <c r="J1" s="569"/>
      <c r="K1" s="565" t="s">
        <v>497</v>
      </c>
      <c r="L1" s="566"/>
      <c r="M1" s="567" t="s">
        <v>496</v>
      </c>
      <c r="N1" s="568"/>
      <c r="O1" s="569"/>
      <c r="P1" s="565" t="s">
        <v>497</v>
      </c>
      <c r="Q1" s="566"/>
      <c r="R1" s="567" t="s">
        <v>496</v>
      </c>
      <c r="S1" s="568"/>
      <c r="T1" s="568"/>
      <c r="U1" s="569"/>
      <c r="V1" s="565" t="s">
        <v>497</v>
      </c>
      <c r="W1" s="566"/>
      <c r="X1" s="567" t="s">
        <v>496</v>
      </c>
      <c r="Y1" s="568"/>
      <c r="Z1" s="568"/>
      <c r="AA1" s="568"/>
      <c r="AB1" s="568"/>
      <c r="AC1" s="568"/>
      <c r="AD1" s="568"/>
      <c r="AE1" s="568"/>
      <c r="AF1" s="569"/>
      <c r="AG1" s="583" t="s">
        <v>311</v>
      </c>
      <c r="AH1" s="584"/>
      <c r="AI1" s="585"/>
    </row>
    <row r="2" spans="1:35">
      <c r="A2" s="133" t="s">
        <v>45</v>
      </c>
      <c r="B2" s="134" t="s">
        <v>53</v>
      </c>
      <c r="C2" s="147" t="s">
        <v>325</v>
      </c>
      <c r="D2" s="147" t="s">
        <v>495</v>
      </c>
      <c r="E2" s="184" t="s">
        <v>344</v>
      </c>
      <c r="F2" s="182" t="s">
        <v>30</v>
      </c>
      <c r="G2" s="182" t="s">
        <v>28</v>
      </c>
      <c r="H2" s="184" t="s">
        <v>30</v>
      </c>
      <c r="I2" s="184" t="s">
        <v>23</v>
      </c>
      <c r="J2" s="184" t="s">
        <v>27</v>
      </c>
      <c r="K2" s="197" t="s">
        <v>499</v>
      </c>
      <c r="L2" s="198" t="s">
        <v>500</v>
      </c>
      <c r="M2" s="182" t="s">
        <v>24</v>
      </c>
      <c r="N2" s="182" t="s">
        <v>29</v>
      </c>
      <c r="O2" s="184" t="s">
        <v>25</v>
      </c>
      <c r="P2" s="198" t="s">
        <v>501</v>
      </c>
      <c r="Q2" s="197" t="s">
        <v>501</v>
      </c>
      <c r="R2" s="182" t="s">
        <v>115</v>
      </c>
      <c r="S2" s="184" t="s">
        <v>119</v>
      </c>
      <c r="T2" s="182" t="s">
        <v>119</v>
      </c>
      <c r="U2" s="184" t="s">
        <v>28</v>
      </c>
      <c r="V2" s="197" t="s">
        <v>500</v>
      </c>
      <c r="W2" s="198" t="s">
        <v>499</v>
      </c>
      <c r="X2" s="184" t="s">
        <v>345</v>
      </c>
      <c r="Y2" s="182" t="s">
        <v>27</v>
      </c>
      <c r="Z2" s="184" t="s">
        <v>115</v>
      </c>
      <c r="AA2" s="182" t="s">
        <v>345</v>
      </c>
      <c r="AB2" s="182" t="s">
        <v>23</v>
      </c>
      <c r="AC2" s="184" t="s">
        <v>24</v>
      </c>
      <c r="AD2" s="182" t="s">
        <v>25</v>
      </c>
      <c r="AE2" s="184" t="s">
        <v>29</v>
      </c>
      <c r="AF2" s="182" t="s">
        <v>344</v>
      </c>
      <c r="AG2" s="144" t="s">
        <v>128</v>
      </c>
      <c r="AH2" s="144" t="s">
        <v>550</v>
      </c>
      <c r="AI2" s="144" t="s">
        <v>549</v>
      </c>
    </row>
    <row r="3" spans="1:35">
      <c r="A3" s="2" t="s">
        <v>443</v>
      </c>
      <c r="B3" s="102" t="s">
        <v>93</v>
      </c>
      <c r="C3" s="145">
        <v>32</v>
      </c>
      <c r="D3" s="145">
        <v>38</v>
      </c>
      <c r="E3" s="145">
        <v>63</v>
      </c>
      <c r="F3" s="142"/>
      <c r="G3" s="142"/>
      <c r="H3" s="145">
        <v>55</v>
      </c>
      <c r="I3" s="145">
        <v>53</v>
      </c>
      <c r="J3" s="145">
        <v>62</v>
      </c>
      <c r="K3" s="145">
        <v>65</v>
      </c>
      <c r="L3" s="142"/>
      <c r="M3" s="145">
        <v>61</v>
      </c>
      <c r="N3" s="137" t="s">
        <v>203</v>
      </c>
      <c r="O3" s="139"/>
      <c r="P3" s="139"/>
      <c r="Q3" s="139"/>
      <c r="R3" s="139"/>
      <c r="S3" s="139"/>
      <c r="T3" s="139"/>
      <c r="U3" s="139"/>
      <c r="V3" s="145">
        <v>30</v>
      </c>
      <c r="W3" s="145">
        <v>63</v>
      </c>
      <c r="X3" s="137" t="s">
        <v>203</v>
      </c>
      <c r="Y3" s="137" t="s">
        <v>203</v>
      </c>
      <c r="Z3" s="137" t="s">
        <v>203</v>
      </c>
      <c r="AA3" s="137" t="s">
        <v>203</v>
      </c>
      <c r="AB3" s="139"/>
      <c r="AC3" s="139"/>
      <c r="AD3" s="190">
        <v>57</v>
      </c>
      <c r="AE3" s="145">
        <v>62</v>
      </c>
      <c r="AF3" s="139"/>
      <c r="AG3" s="145">
        <f>SUM(C3:AF3)</f>
        <v>641</v>
      </c>
      <c r="AH3" s="145">
        <f>SUM(E3:J3,M3:O3,R3:U3,X3:AF3)</f>
        <v>413</v>
      </c>
      <c r="AI3" s="145">
        <f>SUM(K3:L3,P3:Q3,V3:W3)</f>
        <v>158</v>
      </c>
    </row>
    <row r="4" spans="1:35">
      <c r="A4" s="2" t="s">
        <v>445</v>
      </c>
      <c r="B4" s="102" t="s">
        <v>93</v>
      </c>
      <c r="C4" s="145">
        <v>25</v>
      </c>
      <c r="D4" s="145">
        <v>20</v>
      </c>
      <c r="E4" s="145">
        <v>17</v>
      </c>
      <c r="F4" s="145">
        <v>54</v>
      </c>
      <c r="G4" s="145">
        <v>5</v>
      </c>
      <c r="H4" s="142"/>
      <c r="I4" s="142"/>
      <c r="J4" s="142"/>
      <c r="K4" s="145">
        <v>15</v>
      </c>
      <c r="L4" s="145">
        <v>30</v>
      </c>
      <c r="M4" s="142"/>
      <c r="N4" s="145">
        <v>49</v>
      </c>
      <c r="O4" s="141"/>
      <c r="P4" s="145">
        <v>22</v>
      </c>
      <c r="Q4" s="145">
        <v>11</v>
      </c>
      <c r="R4" s="145">
        <v>10</v>
      </c>
      <c r="S4" s="145">
        <v>31</v>
      </c>
      <c r="T4" s="145">
        <v>78</v>
      </c>
      <c r="U4" s="145">
        <v>67</v>
      </c>
      <c r="V4" s="145">
        <v>50</v>
      </c>
      <c r="W4" s="190">
        <v>17</v>
      </c>
      <c r="X4" s="145">
        <v>37</v>
      </c>
      <c r="Y4" s="145">
        <v>52</v>
      </c>
      <c r="Z4" s="145">
        <v>25</v>
      </c>
      <c r="AA4" s="145">
        <v>70</v>
      </c>
      <c r="AB4" s="145">
        <v>68</v>
      </c>
      <c r="AC4" s="145">
        <v>50</v>
      </c>
      <c r="AD4" s="196"/>
      <c r="AE4" s="145">
        <v>18</v>
      </c>
      <c r="AF4" s="145">
        <v>50</v>
      </c>
      <c r="AG4" s="145">
        <f t="shared" ref="AG4:AG57" si="0">SUM(C4:AF4)</f>
        <v>871</v>
      </c>
      <c r="AH4" s="145">
        <f t="shared" ref="AH4:AH57" si="1">SUM(E4:J4,M4:O4,R4:U4,X4:AF4)</f>
        <v>681</v>
      </c>
      <c r="AI4" s="145">
        <f>SUM(K4:L4,P4:Q4,V4:W4)</f>
        <v>145</v>
      </c>
    </row>
    <row r="5" spans="1:35">
      <c r="A5" s="2" t="s">
        <v>470</v>
      </c>
      <c r="B5" s="102" t="s">
        <v>93</v>
      </c>
      <c r="C5" s="145">
        <v>23</v>
      </c>
      <c r="D5" s="145">
        <v>22</v>
      </c>
      <c r="E5" s="142"/>
      <c r="F5" s="145">
        <v>26</v>
      </c>
      <c r="G5" s="145">
        <v>75</v>
      </c>
      <c r="H5" s="145">
        <v>25</v>
      </c>
      <c r="I5" s="145">
        <v>27</v>
      </c>
      <c r="J5" s="145">
        <v>18</v>
      </c>
      <c r="K5" s="142"/>
      <c r="L5" s="190">
        <v>50</v>
      </c>
      <c r="M5" s="145">
        <v>19</v>
      </c>
      <c r="N5" s="190">
        <v>21</v>
      </c>
      <c r="O5" s="145">
        <v>80</v>
      </c>
      <c r="P5" s="145">
        <v>58</v>
      </c>
      <c r="Q5" s="145">
        <v>69</v>
      </c>
      <c r="R5" s="145">
        <v>70</v>
      </c>
      <c r="S5" s="145">
        <v>49</v>
      </c>
      <c r="T5" s="139"/>
      <c r="U5" s="139"/>
      <c r="V5" s="139"/>
      <c r="W5" s="139"/>
      <c r="X5" s="145">
        <v>43</v>
      </c>
      <c r="Y5" s="139"/>
      <c r="Z5" s="145">
        <v>55</v>
      </c>
      <c r="AA5" s="145">
        <v>10</v>
      </c>
      <c r="AB5" s="139"/>
      <c r="AC5" s="145">
        <v>30</v>
      </c>
      <c r="AD5" s="145">
        <v>13</v>
      </c>
      <c r="AE5" s="212"/>
      <c r="AF5" s="145">
        <v>30</v>
      </c>
      <c r="AG5" s="145">
        <f t="shared" si="0"/>
        <v>813</v>
      </c>
      <c r="AH5" s="145">
        <f t="shared" si="1"/>
        <v>591</v>
      </c>
      <c r="AI5" s="145">
        <f t="shared" ref="AI5:AI57" si="2">SUM(K5:L5,P5:Q5,V5:W5)</f>
        <v>177</v>
      </c>
    </row>
    <row r="6" spans="1:35">
      <c r="A6" s="200" t="s">
        <v>582</v>
      </c>
      <c r="B6" s="200" t="s">
        <v>93</v>
      </c>
      <c r="C6" s="575" t="s">
        <v>584</v>
      </c>
      <c r="D6" s="576"/>
      <c r="E6" s="576"/>
      <c r="F6" s="576"/>
      <c r="G6" s="576"/>
      <c r="H6" s="576"/>
      <c r="I6" s="576"/>
      <c r="J6" s="576"/>
      <c r="K6" s="576"/>
      <c r="L6" s="576"/>
      <c r="M6" s="576"/>
      <c r="N6" s="576"/>
      <c r="O6" s="576"/>
      <c r="P6" s="576"/>
      <c r="Q6" s="576"/>
      <c r="R6" s="576"/>
      <c r="S6" s="576"/>
      <c r="T6" s="576"/>
      <c r="U6" s="576"/>
      <c r="V6" s="576"/>
      <c r="W6" s="576"/>
      <c r="X6" s="577"/>
      <c r="Y6" s="145">
        <v>28</v>
      </c>
      <c r="Z6" s="165"/>
      <c r="AA6" s="165"/>
      <c r="AB6" s="165"/>
      <c r="AC6" s="165"/>
      <c r="AD6" s="165"/>
      <c r="AE6" s="165"/>
      <c r="AF6" s="165"/>
      <c r="AG6" s="145">
        <f t="shared" si="0"/>
        <v>28</v>
      </c>
      <c r="AH6" s="145">
        <f t="shared" si="1"/>
        <v>28</v>
      </c>
      <c r="AI6" s="145">
        <f>SUM(K6:L6,P6:Q6,V6:W6)</f>
        <v>0</v>
      </c>
    </row>
    <row r="7" spans="1:35">
      <c r="A7" s="200" t="s">
        <v>555</v>
      </c>
      <c r="B7" s="200" t="s">
        <v>93</v>
      </c>
      <c r="C7" s="165"/>
      <c r="D7" s="165"/>
      <c r="E7" s="575" t="s">
        <v>533</v>
      </c>
      <c r="F7" s="576"/>
      <c r="G7" s="576"/>
      <c r="H7" s="576"/>
      <c r="I7" s="576"/>
      <c r="J7" s="576"/>
      <c r="K7" s="576"/>
      <c r="L7" s="576"/>
      <c r="M7" s="576"/>
      <c r="N7" s="576"/>
      <c r="O7" s="576"/>
      <c r="P7" s="576"/>
      <c r="Q7" s="576"/>
      <c r="R7" s="576"/>
      <c r="S7" s="577"/>
      <c r="T7" s="41">
        <v>2</v>
      </c>
      <c r="U7" s="165"/>
      <c r="V7" s="165"/>
      <c r="W7" s="165"/>
      <c r="X7" s="165"/>
      <c r="Y7" s="165"/>
      <c r="Z7" s="165"/>
      <c r="AA7" s="165"/>
      <c r="AB7" s="165"/>
      <c r="AC7" s="165"/>
      <c r="AD7" s="165"/>
      <c r="AE7" s="165"/>
      <c r="AF7" s="165"/>
      <c r="AG7" s="145">
        <f t="shared" si="0"/>
        <v>2</v>
      </c>
      <c r="AH7" s="145">
        <f t="shared" si="1"/>
        <v>2</v>
      </c>
      <c r="AI7" s="145">
        <f>SUM(K7:L7,P7:Q7,V7:W7)</f>
        <v>0</v>
      </c>
    </row>
    <row r="8" spans="1:35">
      <c r="A8" s="2" t="s">
        <v>444</v>
      </c>
      <c r="B8" s="102" t="s">
        <v>101</v>
      </c>
      <c r="C8" s="145">
        <v>35</v>
      </c>
      <c r="D8" s="145">
        <v>38</v>
      </c>
      <c r="E8" s="145">
        <v>69</v>
      </c>
      <c r="F8" s="145">
        <v>64</v>
      </c>
      <c r="G8" s="145">
        <v>22</v>
      </c>
      <c r="H8" s="145">
        <v>58</v>
      </c>
      <c r="I8" s="145">
        <v>61</v>
      </c>
      <c r="J8" s="145">
        <v>50</v>
      </c>
      <c r="K8" s="145">
        <v>65</v>
      </c>
      <c r="L8" s="190">
        <v>30</v>
      </c>
      <c r="M8" s="190">
        <v>64</v>
      </c>
      <c r="N8" s="137" t="s">
        <v>203</v>
      </c>
      <c r="O8" s="190">
        <v>70</v>
      </c>
      <c r="P8" s="145">
        <v>57</v>
      </c>
      <c r="Q8" s="145">
        <v>56</v>
      </c>
      <c r="R8" s="145">
        <v>58</v>
      </c>
      <c r="S8" s="145">
        <v>80</v>
      </c>
      <c r="T8" s="145">
        <v>73</v>
      </c>
      <c r="U8" s="135">
        <v>25</v>
      </c>
      <c r="V8" s="145">
        <v>31</v>
      </c>
      <c r="W8" s="145">
        <v>26</v>
      </c>
      <c r="X8" s="137" t="s">
        <v>203</v>
      </c>
      <c r="Y8" s="137" t="s">
        <v>203</v>
      </c>
      <c r="Z8" s="137" t="s">
        <v>203</v>
      </c>
      <c r="AA8" s="137" t="s">
        <v>203</v>
      </c>
      <c r="AB8" s="196"/>
      <c r="AC8" s="145">
        <v>60</v>
      </c>
      <c r="AD8" s="190">
        <v>48</v>
      </c>
      <c r="AE8" s="145">
        <v>67</v>
      </c>
      <c r="AF8" s="145">
        <v>51</v>
      </c>
      <c r="AG8" s="145">
        <f t="shared" si="0"/>
        <v>1258</v>
      </c>
      <c r="AH8" s="145">
        <f t="shared" si="1"/>
        <v>920</v>
      </c>
      <c r="AI8" s="145">
        <f t="shared" si="2"/>
        <v>265</v>
      </c>
    </row>
    <row r="9" spans="1:35">
      <c r="A9" s="2" t="s">
        <v>446</v>
      </c>
      <c r="B9" s="102" t="s">
        <v>101</v>
      </c>
      <c r="C9" s="145">
        <v>18</v>
      </c>
      <c r="D9" s="145">
        <v>22</v>
      </c>
      <c r="E9" s="145">
        <v>11</v>
      </c>
      <c r="F9" s="145">
        <v>16</v>
      </c>
      <c r="G9" s="145">
        <v>58</v>
      </c>
      <c r="H9" s="145">
        <v>22</v>
      </c>
      <c r="I9" s="145">
        <v>19</v>
      </c>
      <c r="J9" s="145">
        <v>30</v>
      </c>
      <c r="K9" s="142"/>
      <c r="L9" s="142"/>
      <c r="M9" s="145">
        <v>10</v>
      </c>
      <c r="N9" s="145">
        <v>33</v>
      </c>
      <c r="O9" s="139"/>
      <c r="P9" s="139"/>
      <c r="Q9" s="145">
        <v>24</v>
      </c>
      <c r="R9" s="145">
        <v>22</v>
      </c>
      <c r="S9" s="196"/>
      <c r="T9" s="196"/>
      <c r="U9" s="145">
        <v>13</v>
      </c>
      <c r="V9" s="196"/>
      <c r="W9" s="196"/>
      <c r="X9" s="145">
        <v>33</v>
      </c>
      <c r="Y9" s="145">
        <v>49</v>
      </c>
      <c r="Z9" s="196"/>
      <c r="AA9" s="145">
        <v>22</v>
      </c>
      <c r="AB9" s="145">
        <v>12</v>
      </c>
      <c r="AC9" s="196"/>
      <c r="AD9" s="196"/>
      <c r="AE9" s="196"/>
      <c r="AF9" s="196"/>
      <c r="AG9" s="145">
        <f t="shared" si="0"/>
        <v>414</v>
      </c>
      <c r="AH9" s="145">
        <f t="shared" si="1"/>
        <v>350</v>
      </c>
      <c r="AI9" s="145">
        <f t="shared" si="2"/>
        <v>24</v>
      </c>
    </row>
    <row r="10" spans="1:35">
      <c r="A10" s="2" t="s">
        <v>447</v>
      </c>
      <c r="B10" s="102" t="s">
        <v>101</v>
      </c>
      <c r="C10" s="196"/>
      <c r="D10" s="196"/>
      <c r="E10" s="196"/>
      <c r="F10" s="196"/>
      <c r="G10" s="196"/>
      <c r="H10" s="196"/>
      <c r="I10" s="196"/>
      <c r="J10" s="196"/>
      <c r="K10" s="196"/>
      <c r="L10" s="145">
        <v>49</v>
      </c>
      <c r="M10" s="142"/>
      <c r="N10" s="145">
        <v>46</v>
      </c>
      <c r="O10" s="196"/>
      <c r="P10" s="139"/>
      <c r="Q10" s="196"/>
      <c r="R10" s="196"/>
      <c r="S10" s="141"/>
      <c r="T10" s="145">
        <v>7</v>
      </c>
      <c r="U10" s="145">
        <v>55</v>
      </c>
      <c r="V10" s="145">
        <v>49</v>
      </c>
      <c r="W10" s="145">
        <v>54</v>
      </c>
      <c r="X10" s="145">
        <v>47</v>
      </c>
      <c r="Y10" s="145">
        <v>31</v>
      </c>
      <c r="Z10" s="145">
        <v>40</v>
      </c>
      <c r="AA10" s="145">
        <v>40</v>
      </c>
      <c r="AB10" s="145">
        <v>57</v>
      </c>
      <c r="AC10" s="145">
        <v>20</v>
      </c>
      <c r="AD10" s="145">
        <v>28</v>
      </c>
      <c r="AE10" s="190">
        <v>12</v>
      </c>
      <c r="AF10" s="145">
        <v>29</v>
      </c>
      <c r="AG10" s="145">
        <f t="shared" si="0"/>
        <v>564</v>
      </c>
      <c r="AH10" s="145">
        <f t="shared" si="1"/>
        <v>412</v>
      </c>
      <c r="AI10" s="145">
        <f t="shared" si="2"/>
        <v>152</v>
      </c>
    </row>
    <row r="11" spans="1:35">
      <c r="A11" s="2" t="s">
        <v>471</v>
      </c>
      <c r="B11" s="102" t="s">
        <v>101</v>
      </c>
      <c r="C11" s="145">
        <v>27</v>
      </c>
      <c r="D11" s="145">
        <v>20</v>
      </c>
      <c r="E11" s="142"/>
      <c r="F11" s="142"/>
      <c r="G11" s="142"/>
      <c r="H11" s="142"/>
      <c r="I11" s="142"/>
      <c r="J11" s="142"/>
      <c r="K11" s="145">
        <v>15</v>
      </c>
      <c r="L11" s="142"/>
      <c r="M11" s="142"/>
      <c r="N11" s="142"/>
      <c r="O11" s="145">
        <v>10</v>
      </c>
      <c r="P11" s="145">
        <v>23</v>
      </c>
      <c r="Q11" s="196"/>
      <c r="R11" s="196"/>
      <c r="S11" s="196"/>
      <c r="T11" s="196"/>
      <c r="U11" s="196"/>
      <c r="V11" s="196"/>
      <c r="W11" s="196"/>
      <c r="X11" s="196"/>
      <c r="Y11" s="196"/>
      <c r="Z11" s="145">
        <v>40</v>
      </c>
      <c r="AA11" s="145">
        <v>40</v>
      </c>
      <c r="AB11" s="145">
        <v>23</v>
      </c>
      <c r="AC11" s="212"/>
      <c r="AD11" s="212"/>
      <c r="AE11" s="196"/>
      <c r="AF11" s="196"/>
      <c r="AG11" s="145">
        <f t="shared" si="0"/>
        <v>198</v>
      </c>
      <c r="AH11" s="145">
        <f t="shared" si="1"/>
        <v>113</v>
      </c>
      <c r="AI11" s="145">
        <f t="shared" si="2"/>
        <v>38</v>
      </c>
    </row>
    <row r="12" spans="1:35">
      <c r="A12" s="2" t="s">
        <v>448</v>
      </c>
      <c r="B12" s="102" t="s">
        <v>100</v>
      </c>
      <c r="C12" s="139"/>
      <c r="D12" s="139"/>
      <c r="E12" s="139"/>
      <c r="F12" s="139"/>
      <c r="G12" s="139"/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45">
        <v>7</v>
      </c>
      <c r="W12" s="139"/>
      <c r="X12" s="139"/>
      <c r="Y12" s="139"/>
      <c r="Z12" s="139"/>
      <c r="AA12" s="139"/>
      <c r="AB12" s="139"/>
      <c r="AC12" s="212"/>
      <c r="AD12" s="212"/>
      <c r="AE12" s="212"/>
      <c r="AF12" s="145">
        <v>15</v>
      </c>
      <c r="AG12" s="145">
        <f t="shared" si="0"/>
        <v>22</v>
      </c>
      <c r="AH12" s="145">
        <f t="shared" si="1"/>
        <v>15</v>
      </c>
      <c r="AI12" s="145">
        <f t="shared" si="2"/>
        <v>7</v>
      </c>
    </row>
    <row r="13" spans="1:35">
      <c r="A13" s="2" t="s">
        <v>472</v>
      </c>
      <c r="B13" s="102" t="s">
        <v>100</v>
      </c>
      <c r="C13" s="145">
        <v>40</v>
      </c>
      <c r="D13" s="145">
        <v>40</v>
      </c>
      <c r="E13" s="145">
        <v>26</v>
      </c>
      <c r="F13" s="145">
        <v>46</v>
      </c>
      <c r="G13" s="145">
        <v>38</v>
      </c>
      <c r="H13" s="190">
        <v>27</v>
      </c>
      <c r="I13" s="145">
        <v>4</v>
      </c>
      <c r="J13" s="145">
        <v>27</v>
      </c>
      <c r="K13" s="145">
        <v>9</v>
      </c>
      <c r="L13" s="145">
        <v>20</v>
      </c>
      <c r="M13" s="145">
        <v>19</v>
      </c>
      <c r="N13" s="145">
        <v>46</v>
      </c>
      <c r="O13" s="145">
        <v>5</v>
      </c>
      <c r="P13" s="145">
        <v>23</v>
      </c>
      <c r="Q13" s="145">
        <v>24</v>
      </c>
      <c r="R13" s="145">
        <v>10</v>
      </c>
      <c r="S13" s="141"/>
      <c r="T13" s="145">
        <v>16</v>
      </c>
      <c r="U13" s="145">
        <v>55</v>
      </c>
      <c r="V13" s="190">
        <v>67</v>
      </c>
      <c r="W13" s="135">
        <v>22</v>
      </c>
      <c r="X13" s="145">
        <v>60</v>
      </c>
      <c r="Y13" s="145">
        <v>80</v>
      </c>
      <c r="Z13" s="145">
        <v>79</v>
      </c>
      <c r="AA13" s="145">
        <v>80</v>
      </c>
      <c r="AB13" s="145">
        <v>59</v>
      </c>
      <c r="AC13" s="145">
        <v>12</v>
      </c>
      <c r="AD13" s="145">
        <v>29</v>
      </c>
      <c r="AE13" s="145">
        <v>15</v>
      </c>
      <c r="AF13" s="145">
        <v>65</v>
      </c>
      <c r="AG13" s="145">
        <f t="shared" si="0"/>
        <v>1043</v>
      </c>
      <c r="AH13" s="145">
        <f t="shared" si="1"/>
        <v>798</v>
      </c>
      <c r="AI13" s="145">
        <f t="shared" si="2"/>
        <v>165</v>
      </c>
    </row>
    <row r="14" spans="1:35">
      <c r="A14" s="2" t="s">
        <v>449</v>
      </c>
      <c r="B14" s="102" t="s">
        <v>100</v>
      </c>
      <c r="C14" s="145">
        <v>40</v>
      </c>
      <c r="D14" s="145">
        <v>41</v>
      </c>
      <c r="E14" s="145">
        <v>54</v>
      </c>
      <c r="F14" s="145">
        <v>34</v>
      </c>
      <c r="G14" s="145">
        <v>42</v>
      </c>
      <c r="H14" s="145">
        <v>51</v>
      </c>
      <c r="I14" s="145">
        <v>76</v>
      </c>
      <c r="J14" s="145">
        <v>53</v>
      </c>
      <c r="K14" s="145">
        <v>71</v>
      </c>
      <c r="L14" s="145">
        <v>60</v>
      </c>
      <c r="M14" s="145">
        <v>61</v>
      </c>
      <c r="N14" s="137" t="s">
        <v>203</v>
      </c>
      <c r="O14" s="145">
        <v>75</v>
      </c>
      <c r="P14" s="145">
        <v>57</v>
      </c>
      <c r="Q14" s="145">
        <v>56</v>
      </c>
      <c r="R14" s="145">
        <v>70</v>
      </c>
      <c r="S14" s="145">
        <v>80</v>
      </c>
      <c r="T14" s="145">
        <v>64</v>
      </c>
      <c r="U14" s="145">
        <v>25</v>
      </c>
      <c r="V14" s="139"/>
      <c r="W14" s="145">
        <v>58</v>
      </c>
      <c r="X14" s="137" t="s">
        <v>203</v>
      </c>
      <c r="Y14" s="137" t="s">
        <v>203</v>
      </c>
      <c r="Z14" s="137" t="s">
        <v>203</v>
      </c>
      <c r="AA14" s="137" t="s">
        <v>203</v>
      </c>
      <c r="AB14" s="145">
        <v>21</v>
      </c>
      <c r="AC14" s="145">
        <v>68</v>
      </c>
      <c r="AD14" s="145">
        <v>51</v>
      </c>
      <c r="AE14" s="145">
        <v>65</v>
      </c>
      <c r="AF14" s="139"/>
      <c r="AG14" s="145">
        <f t="shared" si="0"/>
        <v>1273</v>
      </c>
      <c r="AH14" s="145">
        <f t="shared" si="1"/>
        <v>890</v>
      </c>
      <c r="AI14" s="145">
        <f t="shared" si="2"/>
        <v>302</v>
      </c>
    </row>
    <row r="15" spans="1:35">
      <c r="A15" s="200" t="s">
        <v>577</v>
      </c>
      <c r="B15" s="200" t="s">
        <v>100</v>
      </c>
      <c r="C15" s="575" t="s">
        <v>533</v>
      </c>
      <c r="D15" s="576"/>
      <c r="E15" s="576"/>
      <c r="F15" s="576"/>
      <c r="G15" s="576"/>
      <c r="H15" s="576"/>
      <c r="I15" s="576"/>
      <c r="J15" s="576"/>
      <c r="K15" s="576"/>
      <c r="L15" s="576"/>
      <c r="M15" s="576"/>
      <c r="N15" s="576"/>
      <c r="O15" s="576"/>
      <c r="P15" s="576"/>
      <c r="Q15" s="576"/>
      <c r="R15" s="576"/>
      <c r="S15" s="576"/>
      <c r="T15" s="576"/>
      <c r="U15" s="576"/>
      <c r="V15" s="576"/>
      <c r="W15" s="577"/>
      <c r="X15" s="214">
        <v>20</v>
      </c>
      <c r="Y15" s="165"/>
      <c r="Z15" s="165"/>
      <c r="AA15" s="165"/>
      <c r="AB15" s="165"/>
      <c r="AC15" s="165"/>
      <c r="AD15" s="165"/>
      <c r="AE15" s="165"/>
      <c r="AF15" s="165"/>
      <c r="AG15" s="145">
        <f t="shared" si="0"/>
        <v>20</v>
      </c>
      <c r="AH15" s="145">
        <f t="shared" si="1"/>
        <v>20</v>
      </c>
      <c r="AI15" s="145">
        <f t="shared" si="2"/>
        <v>0</v>
      </c>
    </row>
    <row r="16" spans="1:35">
      <c r="A16" s="200" t="s">
        <v>585</v>
      </c>
      <c r="B16" s="200" t="s">
        <v>100</v>
      </c>
      <c r="C16" s="575" t="s">
        <v>586</v>
      </c>
      <c r="D16" s="576"/>
      <c r="E16" s="576"/>
      <c r="F16" s="576"/>
      <c r="G16" s="576"/>
      <c r="H16" s="576"/>
      <c r="I16" s="576"/>
      <c r="J16" s="576"/>
      <c r="K16" s="576"/>
      <c r="L16" s="576"/>
      <c r="M16" s="576"/>
      <c r="N16" s="576"/>
      <c r="O16" s="576"/>
      <c r="P16" s="576"/>
      <c r="Q16" s="576"/>
      <c r="R16" s="576"/>
      <c r="S16" s="576"/>
      <c r="T16" s="576"/>
      <c r="U16" s="576"/>
      <c r="V16" s="576"/>
      <c r="W16" s="576"/>
      <c r="X16" s="577"/>
      <c r="Y16" s="135">
        <v>18</v>
      </c>
      <c r="Z16" s="145">
        <v>9</v>
      </c>
      <c r="AA16" s="165"/>
      <c r="AB16" s="165"/>
      <c r="AC16" s="165"/>
      <c r="AD16" s="165"/>
      <c r="AE16" s="165"/>
      <c r="AF16" s="165"/>
      <c r="AG16" s="145">
        <f t="shared" si="0"/>
        <v>27</v>
      </c>
      <c r="AH16" s="145">
        <f t="shared" si="1"/>
        <v>27</v>
      </c>
      <c r="AI16" s="145">
        <f t="shared" si="2"/>
        <v>0</v>
      </c>
    </row>
    <row r="17" spans="1:35">
      <c r="A17" s="200" t="s">
        <v>536</v>
      </c>
      <c r="B17" s="200" t="s">
        <v>488</v>
      </c>
      <c r="C17" s="575" t="s">
        <v>538</v>
      </c>
      <c r="D17" s="576"/>
      <c r="E17" s="576"/>
      <c r="F17" s="576"/>
      <c r="G17" s="576"/>
      <c r="H17" s="576"/>
      <c r="I17" s="576"/>
      <c r="J17" s="576"/>
      <c r="K17" s="576"/>
      <c r="L17" s="576"/>
      <c r="M17" s="577"/>
      <c r="N17" s="145">
        <v>34</v>
      </c>
      <c r="O17" s="165"/>
      <c r="P17" s="165"/>
      <c r="Q17" s="165"/>
      <c r="R17" s="165"/>
      <c r="S17" s="165"/>
      <c r="T17" s="165"/>
      <c r="U17" s="165"/>
      <c r="V17" s="165"/>
      <c r="W17" s="165"/>
      <c r="X17" s="165"/>
      <c r="Y17" s="165"/>
      <c r="Z17" s="165"/>
      <c r="AA17" s="165"/>
      <c r="AB17" s="165"/>
      <c r="AC17" s="165"/>
      <c r="AD17" s="165"/>
      <c r="AE17" s="165"/>
      <c r="AF17" s="165"/>
      <c r="AG17" s="145">
        <f t="shared" si="0"/>
        <v>34</v>
      </c>
      <c r="AH17" s="145">
        <f t="shared" si="1"/>
        <v>34</v>
      </c>
      <c r="AI17" s="145">
        <f t="shared" si="2"/>
        <v>0</v>
      </c>
    </row>
    <row r="18" spans="1:35">
      <c r="A18" s="200" t="s">
        <v>587</v>
      </c>
      <c r="B18" s="225" t="s">
        <v>488</v>
      </c>
      <c r="C18" s="575" t="s">
        <v>586</v>
      </c>
      <c r="D18" s="576"/>
      <c r="E18" s="576"/>
      <c r="F18" s="576"/>
      <c r="G18" s="576"/>
      <c r="H18" s="576"/>
      <c r="I18" s="576"/>
      <c r="J18" s="576"/>
      <c r="K18" s="576"/>
      <c r="L18" s="576"/>
      <c r="M18" s="576"/>
      <c r="N18" s="576"/>
      <c r="O18" s="576"/>
      <c r="P18" s="576"/>
      <c r="Q18" s="576"/>
      <c r="R18" s="576"/>
      <c r="S18" s="576"/>
      <c r="T18" s="576"/>
      <c r="U18" s="576"/>
      <c r="V18" s="576"/>
      <c r="W18" s="576"/>
      <c r="X18" s="577"/>
      <c r="Y18" s="171">
        <v>60</v>
      </c>
      <c r="Z18" s="145">
        <v>29</v>
      </c>
      <c r="AA18" s="165"/>
      <c r="AB18" s="165"/>
      <c r="AC18" s="165"/>
      <c r="AD18" s="165"/>
      <c r="AE18" s="165"/>
      <c r="AF18" s="165"/>
      <c r="AG18" s="145">
        <f t="shared" si="0"/>
        <v>89</v>
      </c>
      <c r="AH18" s="145">
        <f t="shared" si="1"/>
        <v>89</v>
      </c>
      <c r="AI18" s="145">
        <f t="shared" si="2"/>
        <v>0</v>
      </c>
    </row>
    <row r="19" spans="1:35">
      <c r="A19" s="2" t="s">
        <v>474</v>
      </c>
      <c r="B19" s="102" t="s">
        <v>488</v>
      </c>
      <c r="C19" s="145">
        <v>44</v>
      </c>
      <c r="D19" s="145">
        <v>50</v>
      </c>
      <c r="E19" s="145">
        <v>31</v>
      </c>
      <c r="F19" s="145">
        <v>46</v>
      </c>
      <c r="G19" s="145">
        <v>31</v>
      </c>
      <c r="H19" s="145">
        <v>14</v>
      </c>
      <c r="I19" s="142"/>
      <c r="J19" s="145">
        <v>11</v>
      </c>
      <c r="K19" s="145">
        <v>80</v>
      </c>
      <c r="L19" s="145">
        <v>26</v>
      </c>
      <c r="M19" s="139"/>
      <c r="N19" s="190">
        <v>70</v>
      </c>
      <c r="O19" s="196"/>
      <c r="P19" s="196"/>
      <c r="Q19" s="196"/>
      <c r="R19" s="196"/>
      <c r="S19" s="196"/>
      <c r="T19" s="586" t="s">
        <v>557</v>
      </c>
      <c r="U19" s="586"/>
      <c r="V19" s="586"/>
      <c r="W19" s="586"/>
      <c r="X19" s="586"/>
      <c r="Y19" s="586"/>
      <c r="Z19" s="586"/>
      <c r="AA19" s="586"/>
      <c r="AB19" s="586"/>
      <c r="AC19" s="586"/>
      <c r="AD19" s="586"/>
      <c r="AE19" s="586"/>
      <c r="AF19" s="587"/>
      <c r="AG19" s="145">
        <f t="shared" si="0"/>
        <v>403</v>
      </c>
      <c r="AH19" s="145">
        <f t="shared" si="1"/>
        <v>203</v>
      </c>
      <c r="AI19" s="145">
        <f t="shared" si="2"/>
        <v>106</v>
      </c>
    </row>
    <row r="20" spans="1:35">
      <c r="A20" s="2" t="s">
        <v>452</v>
      </c>
      <c r="B20" s="102" t="s">
        <v>488</v>
      </c>
      <c r="C20" s="145">
        <v>52</v>
      </c>
      <c r="D20" s="145">
        <v>50</v>
      </c>
      <c r="E20" s="145">
        <v>80</v>
      </c>
      <c r="F20" s="145">
        <v>34</v>
      </c>
      <c r="G20" s="145">
        <v>80</v>
      </c>
      <c r="H20" s="145">
        <v>80</v>
      </c>
      <c r="I20" s="145">
        <v>31</v>
      </c>
      <c r="J20" s="145">
        <v>69</v>
      </c>
      <c r="K20" s="142"/>
      <c r="L20" s="196"/>
      <c r="M20" s="145">
        <v>70</v>
      </c>
      <c r="N20" s="137" t="s">
        <v>203</v>
      </c>
      <c r="O20" s="145">
        <v>30</v>
      </c>
      <c r="P20" s="139"/>
      <c r="Q20" s="145">
        <v>37</v>
      </c>
      <c r="R20" s="145">
        <v>80</v>
      </c>
      <c r="S20" s="145">
        <v>80</v>
      </c>
      <c r="T20" s="145">
        <v>80</v>
      </c>
      <c r="U20" s="145">
        <v>80</v>
      </c>
      <c r="V20" s="145">
        <v>80</v>
      </c>
      <c r="W20" s="145">
        <v>40</v>
      </c>
      <c r="X20" s="139"/>
      <c r="Y20" s="139"/>
      <c r="Z20" s="139"/>
      <c r="AA20" s="145">
        <v>60</v>
      </c>
      <c r="AB20" s="145">
        <v>80</v>
      </c>
      <c r="AC20" s="145">
        <v>80</v>
      </c>
      <c r="AD20" s="212"/>
      <c r="AE20" s="145">
        <v>80</v>
      </c>
      <c r="AF20" s="145">
        <v>80</v>
      </c>
      <c r="AG20" s="145">
        <f t="shared" si="0"/>
        <v>1433</v>
      </c>
      <c r="AH20" s="145">
        <f t="shared" si="1"/>
        <v>1174</v>
      </c>
      <c r="AI20" s="145">
        <f t="shared" si="2"/>
        <v>157</v>
      </c>
    </row>
    <row r="21" spans="1:35">
      <c r="A21" s="2" t="s">
        <v>571</v>
      </c>
      <c r="B21" s="102" t="s">
        <v>488</v>
      </c>
      <c r="C21" s="588" t="s">
        <v>575</v>
      </c>
      <c r="D21" s="588"/>
      <c r="E21" s="588"/>
      <c r="F21" s="588"/>
      <c r="G21" s="588"/>
      <c r="H21" s="588"/>
      <c r="I21" s="588"/>
      <c r="J21" s="588"/>
      <c r="K21" s="588"/>
      <c r="L21" s="588"/>
      <c r="M21" s="588"/>
      <c r="N21" s="588"/>
      <c r="O21" s="588"/>
      <c r="P21" s="588"/>
      <c r="Q21" s="588"/>
      <c r="R21" s="588"/>
      <c r="S21" s="588"/>
      <c r="T21" s="588"/>
      <c r="U21" s="588"/>
      <c r="V21" s="588"/>
      <c r="W21" s="589"/>
      <c r="X21" s="145">
        <v>53</v>
      </c>
      <c r="Y21" s="196"/>
      <c r="Z21" s="145">
        <v>51</v>
      </c>
      <c r="AA21" s="145">
        <v>56</v>
      </c>
      <c r="AB21" s="145">
        <v>21</v>
      </c>
      <c r="AC21" s="196"/>
      <c r="AD21" s="145">
        <v>29</v>
      </c>
      <c r="AE21" s="145">
        <v>5</v>
      </c>
      <c r="AF21" s="196"/>
      <c r="AG21" s="145">
        <f t="shared" si="0"/>
        <v>215</v>
      </c>
      <c r="AH21" s="145">
        <f t="shared" si="1"/>
        <v>215</v>
      </c>
      <c r="AI21" s="145">
        <f t="shared" si="2"/>
        <v>0</v>
      </c>
    </row>
    <row r="22" spans="1:35">
      <c r="A22" s="2" t="s">
        <v>473</v>
      </c>
      <c r="B22" s="102" t="s">
        <v>489</v>
      </c>
      <c r="C22" s="142"/>
      <c r="D22" s="145">
        <v>19</v>
      </c>
      <c r="E22" s="145">
        <v>49</v>
      </c>
      <c r="F22" s="145">
        <v>21</v>
      </c>
      <c r="G22" s="145">
        <v>40</v>
      </c>
      <c r="H22" s="145">
        <v>32</v>
      </c>
      <c r="I22" s="145">
        <v>7</v>
      </c>
      <c r="J22" s="145">
        <v>40</v>
      </c>
      <c r="K22" s="145">
        <v>56</v>
      </c>
      <c r="L22" s="145">
        <v>70</v>
      </c>
      <c r="M22" s="145">
        <v>63</v>
      </c>
      <c r="N22" s="145">
        <v>80</v>
      </c>
      <c r="O22" s="190">
        <v>60</v>
      </c>
      <c r="P22" s="145">
        <v>22</v>
      </c>
      <c r="Q22" s="145">
        <v>49</v>
      </c>
      <c r="R22" s="139"/>
      <c r="S22" s="145">
        <v>24</v>
      </c>
      <c r="T22" s="145">
        <v>6</v>
      </c>
      <c r="U22" s="145">
        <v>26</v>
      </c>
      <c r="V22" s="145">
        <v>80</v>
      </c>
      <c r="W22" s="190">
        <v>70</v>
      </c>
      <c r="X22" s="145">
        <v>80</v>
      </c>
      <c r="Y22" s="145">
        <v>64</v>
      </c>
      <c r="Z22" s="139"/>
      <c r="AA22" s="145">
        <v>80</v>
      </c>
      <c r="AB22" s="145">
        <v>80</v>
      </c>
      <c r="AC22" s="145">
        <v>18</v>
      </c>
      <c r="AD22" s="145">
        <v>80</v>
      </c>
      <c r="AE22" s="145">
        <v>64</v>
      </c>
      <c r="AF22" s="145">
        <v>29</v>
      </c>
      <c r="AG22" s="145">
        <f t="shared" si="0"/>
        <v>1309</v>
      </c>
      <c r="AH22" s="145">
        <f t="shared" si="1"/>
        <v>943</v>
      </c>
      <c r="AI22" s="145">
        <f t="shared" si="2"/>
        <v>347</v>
      </c>
    </row>
    <row r="23" spans="1:35">
      <c r="A23" s="2" t="s">
        <v>450</v>
      </c>
      <c r="B23" s="102" t="s">
        <v>489</v>
      </c>
      <c r="C23" s="145">
        <v>64</v>
      </c>
      <c r="D23" s="145">
        <v>40</v>
      </c>
      <c r="E23" s="139"/>
      <c r="F23" s="145">
        <v>59</v>
      </c>
      <c r="G23" s="145">
        <v>49</v>
      </c>
      <c r="H23" s="145">
        <v>66</v>
      </c>
      <c r="I23" s="145">
        <v>73</v>
      </c>
      <c r="J23" s="145">
        <v>30</v>
      </c>
      <c r="K23" s="145">
        <v>47</v>
      </c>
      <c r="L23" s="145">
        <v>71</v>
      </c>
      <c r="M23" s="139"/>
      <c r="N23" s="137" t="s">
        <v>203</v>
      </c>
      <c r="O23" s="145">
        <v>80</v>
      </c>
      <c r="P23" s="145">
        <v>80</v>
      </c>
      <c r="Q23" s="145">
        <v>80</v>
      </c>
      <c r="R23" s="145">
        <v>26</v>
      </c>
      <c r="S23" s="145">
        <v>57</v>
      </c>
      <c r="T23" s="145">
        <v>30</v>
      </c>
      <c r="U23" s="139"/>
      <c r="V23" s="145">
        <v>31</v>
      </c>
      <c r="W23" s="145">
        <v>80</v>
      </c>
      <c r="X23" s="137" t="s">
        <v>203</v>
      </c>
      <c r="Y23" s="137" t="s">
        <v>203</v>
      </c>
      <c r="Z23" s="137" t="s">
        <v>203</v>
      </c>
      <c r="AA23" s="137" t="s">
        <v>203</v>
      </c>
      <c r="AB23" s="196"/>
      <c r="AC23" s="145">
        <v>62</v>
      </c>
      <c r="AD23" s="212"/>
      <c r="AE23" s="212"/>
      <c r="AF23" s="139"/>
      <c r="AG23" s="145">
        <f t="shared" si="0"/>
        <v>1025</v>
      </c>
      <c r="AH23" s="145">
        <f t="shared" si="1"/>
        <v>532</v>
      </c>
      <c r="AI23" s="145">
        <f t="shared" si="2"/>
        <v>389</v>
      </c>
    </row>
    <row r="24" spans="1:35">
      <c r="A24" s="2" t="s">
        <v>451</v>
      </c>
      <c r="B24" s="102" t="s">
        <v>489</v>
      </c>
      <c r="C24" s="142"/>
      <c r="D24" s="142"/>
      <c r="E24" s="139"/>
      <c r="F24" s="139"/>
      <c r="G24" s="139"/>
      <c r="H24" s="139"/>
      <c r="I24" s="145">
        <v>49</v>
      </c>
      <c r="J24" s="190">
        <v>40</v>
      </c>
      <c r="K24" s="145">
        <v>33</v>
      </c>
      <c r="L24" s="145">
        <v>54</v>
      </c>
      <c r="M24" s="145">
        <v>23</v>
      </c>
      <c r="N24" s="137" t="s">
        <v>203</v>
      </c>
      <c r="O24" s="145">
        <v>50</v>
      </c>
      <c r="P24" s="145">
        <v>58</v>
      </c>
      <c r="Q24" s="145">
        <v>43</v>
      </c>
      <c r="R24" s="145">
        <v>54</v>
      </c>
      <c r="S24" s="145">
        <v>23</v>
      </c>
      <c r="T24" s="145">
        <v>50</v>
      </c>
      <c r="U24" s="145">
        <v>54</v>
      </c>
      <c r="V24" s="145">
        <v>49</v>
      </c>
      <c r="W24" s="139"/>
      <c r="X24" s="137" t="s">
        <v>203</v>
      </c>
      <c r="Y24" s="137" t="s">
        <v>203</v>
      </c>
      <c r="Z24" s="139"/>
      <c r="AA24" s="196"/>
      <c r="AB24" s="145">
        <v>59</v>
      </c>
      <c r="AC24" s="212"/>
      <c r="AD24" s="145">
        <v>51</v>
      </c>
      <c r="AE24" s="212"/>
      <c r="AF24" s="190">
        <v>41</v>
      </c>
      <c r="AG24" s="145">
        <f t="shared" si="0"/>
        <v>731</v>
      </c>
      <c r="AH24" s="145">
        <f t="shared" si="1"/>
        <v>494</v>
      </c>
      <c r="AI24" s="145">
        <f t="shared" si="2"/>
        <v>237</v>
      </c>
    </row>
    <row r="25" spans="1:35">
      <c r="A25" s="200" t="s">
        <v>578</v>
      </c>
      <c r="B25" s="200" t="s">
        <v>489</v>
      </c>
      <c r="C25" s="575" t="s">
        <v>533</v>
      </c>
      <c r="D25" s="576"/>
      <c r="E25" s="576"/>
      <c r="F25" s="576"/>
      <c r="G25" s="576"/>
      <c r="H25" s="576"/>
      <c r="I25" s="576"/>
      <c r="J25" s="576"/>
      <c r="K25" s="576"/>
      <c r="L25" s="576"/>
      <c r="M25" s="576"/>
      <c r="N25" s="576"/>
      <c r="O25" s="576"/>
      <c r="P25" s="576"/>
      <c r="Q25" s="576"/>
      <c r="R25" s="576"/>
      <c r="S25" s="576"/>
      <c r="T25" s="576"/>
      <c r="U25" s="576"/>
      <c r="V25" s="576"/>
      <c r="W25" s="577"/>
      <c r="X25" s="145">
        <v>40</v>
      </c>
      <c r="Y25" s="165"/>
      <c r="Z25" s="190">
        <v>49</v>
      </c>
      <c r="AA25" s="165"/>
      <c r="AB25" s="165"/>
      <c r="AC25" s="165"/>
      <c r="AD25" s="165"/>
      <c r="AE25" s="165"/>
      <c r="AF25" s="165"/>
      <c r="AG25" s="145">
        <f t="shared" si="0"/>
        <v>89</v>
      </c>
      <c r="AH25" s="145">
        <f t="shared" si="1"/>
        <v>89</v>
      </c>
      <c r="AI25" s="145">
        <f t="shared" si="2"/>
        <v>0</v>
      </c>
    </row>
    <row r="26" spans="1:35">
      <c r="A26" s="200" t="s">
        <v>593</v>
      </c>
      <c r="B26" s="200" t="s">
        <v>489</v>
      </c>
      <c r="C26" s="575" t="s">
        <v>538</v>
      </c>
      <c r="D26" s="576"/>
      <c r="E26" s="576"/>
      <c r="F26" s="576"/>
      <c r="G26" s="576"/>
      <c r="H26" s="576"/>
      <c r="I26" s="576"/>
      <c r="J26" s="576"/>
      <c r="K26" s="576"/>
      <c r="L26" s="576"/>
      <c r="M26" s="576"/>
      <c r="N26" s="576"/>
      <c r="O26" s="576"/>
      <c r="P26" s="576"/>
      <c r="Q26" s="576"/>
      <c r="R26" s="576"/>
      <c r="S26" s="576"/>
      <c r="T26" s="576"/>
      <c r="U26" s="576"/>
      <c r="V26" s="576"/>
      <c r="W26" s="576"/>
      <c r="X26" s="576"/>
      <c r="Y26" s="576"/>
      <c r="Z26" s="577"/>
      <c r="AA26" s="145">
        <v>24</v>
      </c>
      <c r="AB26" s="165"/>
      <c r="AC26" s="165"/>
      <c r="AD26" s="165"/>
      <c r="AE26" s="165"/>
      <c r="AF26" s="165"/>
      <c r="AG26" s="145">
        <f t="shared" ref="AG26" si="3">SUM(C26:AF26)</f>
        <v>24</v>
      </c>
      <c r="AH26" s="145">
        <f t="shared" ref="AH26" si="4">SUM(E26:J26,M26:O26,R26:U26,X26:AF26)</f>
        <v>24</v>
      </c>
      <c r="AI26" s="145">
        <f t="shared" ref="AI26" si="5">SUM(K26:L26,P26:Q26,V26:W26)</f>
        <v>0</v>
      </c>
    </row>
    <row r="27" spans="1:35">
      <c r="A27" s="200" t="s">
        <v>572</v>
      </c>
      <c r="B27" s="200" t="s">
        <v>489</v>
      </c>
      <c r="C27" s="575" t="s">
        <v>538</v>
      </c>
      <c r="D27" s="576"/>
      <c r="E27" s="576"/>
      <c r="F27" s="576"/>
      <c r="G27" s="576"/>
      <c r="H27" s="576"/>
      <c r="I27" s="576"/>
      <c r="J27" s="576"/>
      <c r="K27" s="576"/>
      <c r="L27" s="576"/>
      <c r="M27" s="576"/>
      <c r="N27" s="576"/>
      <c r="O27" s="576"/>
      <c r="P27" s="576"/>
      <c r="Q27" s="576"/>
      <c r="R27" s="576"/>
      <c r="S27" s="576"/>
      <c r="T27" s="576"/>
      <c r="U27" s="576"/>
      <c r="V27" s="576"/>
      <c r="W27" s="577"/>
      <c r="X27" s="145">
        <v>40</v>
      </c>
      <c r="Y27" s="165"/>
      <c r="Z27" s="145">
        <v>25</v>
      </c>
      <c r="AA27" s="165"/>
      <c r="AB27" s="165"/>
      <c r="AC27" s="165"/>
      <c r="AD27" s="165"/>
      <c r="AE27" s="165"/>
      <c r="AF27" s="165"/>
      <c r="AG27" s="145">
        <f t="shared" si="0"/>
        <v>65</v>
      </c>
      <c r="AH27" s="145">
        <f t="shared" si="1"/>
        <v>65</v>
      </c>
      <c r="AI27" s="145">
        <f t="shared" si="2"/>
        <v>0</v>
      </c>
    </row>
    <row r="28" spans="1:35">
      <c r="A28" s="200" t="s">
        <v>583</v>
      </c>
      <c r="B28" s="225" t="s">
        <v>489</v>
      </c>
      <c r="C28" s="581" t="s">
        <v>584</v>
      </c>
      <c r="D28" s="581"/>
      <c r="E28" s="581"/>
      <c r="F28" s="581"/>
      <c r="G28" s="581"/>
      <c r="H28" s="581"/>
      <c r="I28" s="581"/>
      <c r="J28" s="581"/>
      <c r="K28" s="581"/>
      <c r="L28" s="581"/>
      <c r="M28" s="581"/>
      <c r="N28" s="581"/>
      <c r="O28" s="581"/>
      <c r="P28" s="581"/>
      <c r="Q28" s="581"/>
      <c r="R28" s="581"/>
      <c r="S28" s="581"/>
      <c r="T28" s="581"/>
      <c r="U28" s="581"/>
      <c r="V28" s="581"/>
      <c r="W28" s="581"/>
      <c r="X28" s="582"/>
      <c r="Y28" s="145">
        <v>20</v>
      </c>
      <c r="Z28" s="165"/>
      <c r="AA28" s="165"/>
      <c r="AB28" s="165"/>
      <c r="AC28" s="165"/>
      <c r="AD28" s="165"/>
      <c r="AE28" s="165"/>
      <c r="AF28" s="165"/>
      <c r="AG28" s="145">
        <f t="shared" si="0"/>
        <v>20</v>
      </c>
      <c r="AH28" s="145">
        <f t="shared" si="1"/>
        <v>20</v>
      </c>
      <c r="AI28" s="145">
        <f t="shared" si="2"/>
        <v>0</v>
      </c>
    </row>
    <row r="29" spans="1:35">
      <c r="A29" s="2" t="s">
        <v>453</v>
      </c>
      <c r="B29" s="102" t="s">
        <v>482</v>
      </c>
      <c r="C29" s="139"/>
      <c r="D29" s="139"/>
      <c r="E29" s="139"/>
      <c r="F29" s="145">
        <v>80</v>
      </c>
      <c r="G29" s="145">
        <v>80</v>
      </c>
      <c r="H29" s="145">
        <v>80</v>
      </c>
      <c r="I29" s="145">
        <v>80</v>
      </c>
      <c r="J29" s="145">
        <v>80</v>
      </c>
      <c r="K29" s="145">
        <v>80</v>
      </c>
      <c r="L29" s="145">
        <v>80</v>
      </c>
      <c r="M29" s="145">
        <v>80</v>
      </c>
      <c r="N29" s="145">
        <v>31</v>
      </c>
      <c r="O29" s="139"/>
      <c r="P29" s="139"/>
      <c r="Q29" s="139"/>
      <c r="R29" s="190">
        <v>48</v>
      </c>
      <c r="S29" s="145">
        <v>80</v>
      </c>
      <c r="T29" s="145">
        <v>74</v>
      </c>
      <c r="U29" s="145">
        <v>54</v>
      </c>
      <c r="V29" s="139"/>
      <c r="W29" s="139"/>
      <c r="X29" s="137" t="s">
        <v>203</v>
      </c>
      <c r="Y29" s="145">
        <v>62</v>
      </c>
      <c r="Z29" s="145">
        <v>80</v>
      </c>
      <c r="AA29" s="190">
        <v>70</v>
      </c>
      <c r="AB29" s="196"/>
      <c r="AC29" s="145">
        <v>80</v>
      </c>
      <c r="AD29" s="212"/>
      <c r="AE29" s="145">
        <v>80</v>
      </c>
      <c r="AF29" s="145">
        <v>60</v>
      </c>
      <c r="AG29" s="145">
        <f t="shared" si="0"/>
        <v>1359</v>
      </c>
      <c r="AH29" s="145">
        <f t="shared" si="1"/>
        <v>1199</v>
      </c>
      <c r="AI29" s="145">
        <f t="shared" si="2"/>
        <v>160</v>
      </c>
    </row>
    <row r="30" spans="1:35">
      <c r="A30" s="2" t="s">
        <v>454</v>
      </c>
      <c r="B30" s="102" t="s">
        <v>482</v>
      </c>
      <c r="C30" s="145">
        <v>68</v>
      </c>
      <c r="D30" s="142"/>
      <c r="E30" s="145">
        <v>9</v>
      </c>
      <c r="F30" s="145">
        <v>80</v>
      </c>
      <c r="G30" s="145">
        <v>40</v>
      </c>
      <c r="H30" s="145">
        <v>48</v>
      </c>
      <c r="I30" s="145">
        <v>80</v>
      </c>
      <c r="J30" s="145">
        <v>40</v>
      </c>
      <c r="K30" s="139"/>
      <c r="L30" s="139"/>
      <c r="M30" s="145">
        <v>80</v>
      </c>
      <c r="N30" s="190">
        <v>70</v>
      </c>
      <c r="O30" s="145">
        <v>58</v>
      </c>
      <c r="P30" s="145">
        <v>80</v>
      </c>
      <c r="Q30" s="145">
        <v>80</v>
      </c>
      <c r="R30" s="145">
        <v>80</v>
      </c>
      <c r="S30" s="196"/>
      <c r="T30" s="145">
        <v>80</v>
      </c>
      <c r="U30" s="145">
        <v>80</v>
      </c>
      <c r="V30" s="145">
        <v>73</v>
      </c>
      <c r="W30" s="145">
        <v>40</v>
      </c>
      <c r="X30" s="145">
        <v>80</v>
      </c>
      <c r="Y30" s="139"/>
      <c r="Z30" s="139"/>
      <c r="AA30" s="139"/>
      <c r="AB30" s="145">
        <v>80</v>
      </c>
      <c r="AC30" s="145">
        <v>80</v>
      </c>
      <c r="AD30" s="145">
        <v>80</v>
      </c>
      <c r="AE30" s="145">
        <v>66</v>
      </c>
      <c r="AF30" s="145">
        <v>4</v>
      </c>
      <c r="AG30" s="145">
        <f t="shared" si="0"/>
        <v>1476</v>
      </c>
      <c r="AH30" s="145">
        <f t="shared" si="1"/>
        <v>1135</v>
      </c>
      <c r="AI30" s="145">
        <f t="shared" si="2"/>
        <v>273</v>
      </c>
    </row>
    <row r="31" spans="1:35">
      <c r="A31" s="2" t="s">
        <v>455</v>
      </c>
      <c r="B31" s="102" t="s">
        <v>482</v>
      </c>
      <c r="C31" s="145">
        <v>75</v>
      </c>
      <c r="D31" s="145">
        <v>79</v>
      </c>
      <c r="E31" s="145">
        <v>71</v>
      </c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96"/>
      <c r="AC31" s="196"/>
      <c r="AD31" s="145">
        <v>11</v>
      </c>
      <c r="AE31" s="196"/>
      <c r="AF31" s="145">
        <v>20</v>
      </c>
      <c r="AG31" s="145">
        <f t="shared" si="0"/>
        <v>256</v>
      </c>
      <c r="AH31" s="145">
        <f t="shared" si="1"/>
        <v>102</v>
      </c>
      <c r="AI31" s="145">
        <f t="shared" si="2"/>
        <v>0</v>
      </c>
    </row>
    <row r="32" spans="1:35">
      <c r="A32" s="200" t="s">
        <v>566</v>
      </c>
      <c r="B32" s="200" t="s">
        <v>482</v>
      </c>
      <c r="C32" s="575" t="s">
        <v>567</v>
      </c>
      <c r="D32" s="576"/>
      <c r="E32" s="576"/>
      <c r="F32" s="576"/>
      <c r="G32" s="576"/>
      <c r="H32" s="576"/>
      <c r="I32" s="576"/>
      <c r="J32" s="576"/>
      <c r="K32" s="576"/>
      <c r="L32" s="576"/>
      <c r="M32" s="576"/>
      <c r="N32" s="576"/>
      <c r="O32" s="576"/>
      <c r="P32" s="576"/>
      <c r="Q32" s="576"/>
      <c r="R32" s="576"/>
      <c r="S32" s="576"/>
      <c r="T32" s="576"/>
      <c r="U32" s="576"/>
      <c r="V32" s="577"/>
      <c r="W32" s="214">
        <v>13</v>
      </c>
      <c r="X32" s="165"/>
      <c r="Y32" s="226"/>
      <c r="Z32" s="226"/>
      <c r="AA32" s="145">
        <v>20</v>
      </c>
      <c r="AB32" s="165"/>
      <c r="AC32" s="165"/>
      <c r="AD32" s="165"/>
      <c r="AE32" s="165"/>
      <c r="AF32" s="165"/>
      <c r="AG32" s="145">
        <f t="shared" si="0"/>
        <v>33</v>
      </c>
      <c r="AH32" s="145">
        <f t="shared" si="1"/>
        <v>20</v>
      </c>
      <c r="AI32" s="145">
        <f t="shared" si="2"/>
        <v>13</v>
      </c>
    </row>
    <row r="33" spans="1:35">
      <c r="A33" s="227" t="s">
        <v>589</v>
      </c>
      <c r="B33" s="228" t="s">
        <v>482</v>
      </c>
      <c r="C33" s="575" t="s">
        <v>533</v>
      </c>
      <c r="D33" s="576"/>
      <c r="E33" s="576"/>
      <c r="F33" s="576"/>
      <c r="G33" s="576"/>
      <c r="H33" s="576"/>
      <c r="I33" s="576"/>
      <c r="J33" s="576"/>
      <c r="K33" s="576"/>
      <c r="L33" s="576"/>
      <c r="M33" s="576"/>
      <c r="N33" s="576"/>
      <c r="O33" s="576"/>
      <c r="P33" s="576"/>
      <c r="Q33" s="576"/>
      <c r="R33" s="576"/>
      <c r="S33" s="576"/>
      <c r="T33" s="576"/>
      <c r="U33" s="576"/>
      <c r="V33" s="576"/>
      <c r="W33" s="576"/>
      <c r="X33" s="576"/>
      <c r="Y33" s="577"/>
      <c r="Z33" s="145">
        <v>55</v>
      </c>
      <c r="AA33" s="165"/>
      <c r="AB33" s="165"/>
      <c r="AC33" s="165"/>
      <c r="AD33" s="165"/>
      <c r="AE33" s="165"/>
      <c r="AF33" s="165"/>
      <c r="AG33" s="145">
        <f t="shared" ref="AG33" si="6">SUM(C33:AF33)</f>
        <v>55</v>
      </c>
      <c r="AH33" s="145">
        <f t="shared" ref="AH33" si="7">SUM(E33:J33,M33:O33,R33:U33,X33:AF33)</f>
        <v>55</v>
      </c>
      <c r="AI33" s="145">
        <f t="shared" ref="AI33" si="8">SUM(K33:L33,P33:Q33,V33:W33)</f>
        <v>0</v>
      </c>
    </row>
    <row r="34" spans="1:35">
      <c r="A34" s="218" t="s">
        <v>573</v>
      </c>
      <c r="B34" s="200" t="s">
        <v>482</v>
      </c>
      <c r="C34" s="572" t="s">
        <v>576</v>
      </c>
      <c r="D34" s="573"/>
      <c r="E34" s="573"/>
      <c r="F34" s="573"/>
      <c r="G34" s="573"/>
      <c r="H34" s="573"/>
      <c r="I34" s="573"/>
      <c r="J34" s="573"/>
      <c r="K34" s="573"/>
      <c r="L34" s="573"/>
      <c r="M34" s="573"/>
      <c r="N34" s="573"/>
      <c r="O34" s="573"/>
      <c r="P34" s="573"/>
      <c r="Q34" s="573"/>
      <c r="R34" s="573"/>
      <c r="S34" s="573"/>
      <c r="T34" s="573"/>
      <c r="U34" s="573"/>
      <c r="V34" s="573"/>
      <c r="W34" s="574"/>
      <c r="X34" s="145">
        <v>27</v>
      </c>
      <c r="Y34" s="145">
        <v>18</v>
      </c>
      <c r="Z34" s="145">
        <v>21</v>
      </c>
      <c r="AA34" s="145">
        <v>58</v>
      </c>
      <c r="AB34" s="165"/>
      <c r="AC34" s="165"/>
      <c r="AD34" s="165"/>
      <c r="AE34" s="165"/>
      <c r="AF34" s="165"/>
      <c r="AG34" s="145">
        <f t="shared" si="0"/>
        <v>124</v>
      </c>
      <c r="AH34" s="145">
        <f t="shared" si="1"/>
        <v>124</v>
      </c>
      <c r="AI34" s="145">
        <f t="shared" si="2"/>
        <v>0</v>
      </c>
    </row>
    <row r="35" spans="1:35">
      <c r="A35" s="201" t="s">
        <v>475</v>
      </c>
      <c r="B35" s="202" t="s">
        <v>482</v>
      </c>
      <c r="C35" s="203">
        <v>40</v>
      </c>
      <c r="D35" s="203">
        <v>34</v>
      </c>
      <c r="E35" s="142"/>
      <c r="F35" s="142"/>
      <c r="G35" s="142"/>
      <c r="H35" s="142"/>
      <c r="I35" s="142"/>
      <c r="J35" s="142"/>
      <c r="K35" s="203">
        <v>24</v>
      </c>
      <c r="L35" s="141"/>
      <c r="M35" s="196"/>
      <c r="N35" s="145">
        <v>40</v>
      </c>
      <c r="O35" s="196"/>
      <c r="P35" s="145">
        <v>53</v>
      </c>
      <c r="Q35" s="145">
        <v>31</v>
      </c>
      <c r="R35" s="145">
        <v>22</v>
      </c>
      <c r="S35" s="196"/>
      <c r="T35" s="196"/>
      <c r="U35" s="145">
        <v>26</v>
      </c>
      <c r="V35" s="145">
        <v>7</v>
      </c>
      <c r="W35" s="145">
        <v>57</v>
      </c>
      <c r="X35" s="145">
        <v>80</v>
      </c>
      <c r="Y35" s="145">
        <v>62</v>
      </c>
      <c r="Z35" s="145">
        <v>71</v>
      </c>
      <c r="AA35" s="139"/>
      <c r="AB35" s="145">
        <v>23</v>
      </c>
      <c r="AC35" s="196"/>
      <c r="AD35" s="212"/>
      <c r="AE35" s="145">
        <v>16</v>
      </c>
      <c r="AF35" s="196"/>
      <c r="AG35" s="145">
        <f t="shared" si="0"/>
        <v>586</v>
      </c>
      <c r="AH35" s="145">
        <f t="shared" si="1"/>
        <v>340</v>
      </c>
      <c r="AI35" s="145">
        <f t="shared" si="2"/>
        <v>172</v>
      </c>
    </row>
    <row r="36" spans="1:35">
      <c r="A36" s="200" t="s">
        <v>537</v>
      </c>
      <c r="B36" s="200" t="s">
        <v>482</v>
      </c>
      <c r="C36" s="578" t="s">
        <v>533</v>
      </c>
      <c r="D36" s="579"/>
      <c r="E36" s="579"/>
      <c r="F36" s="579"/>
      <c r="G36" s="579"/>
      <c r="H36" s="579"/>
      <c r="I36" s="579"/>
      <c r="J36" s="579"/>
      <c r="K36" s="579"/>
      <c r="L36" s="579"/>
      <c r="M36" s="580"/>
      <c r="N36" s="145">
        <v>49</v>
      </c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226"/>
      <c r="Z36" s="226"/>
      <c r="AA36" s="165"/>
      <c r="AB36" s="165"/>
      <c r="AC36" s="165"/>
      <c r="AD36" s="165"/>
      <c r="AE36" s="165"/>
      <c r="AF36" s="165"/>
      <c r="AG36" s="145">
        <f t="shared" si="0"/>
        <v>49</v>
      </c>
      <c r="AH36" s="145">
        <f t="shared" si="1"/>
        <v>49</v>
      </c>
      <c r="AI36" s="145">
        <f t="shared" si="2"/>
        <v>0</v>
      </c>
    </row>
    <row r="37" spans="1:35">
      <c r="A37" s="199" t="s">
        <v>456</v>
      </c>
      <c r="B37" s="204" t="s">
        <v>490</v>
      </c>
      <c r="C37" s="142"/>
      <c r="D37" s="205">
        <v>46</v>
      </c>
      <c r="E37" s="205">
        <v>80</v>
      </c>
      <c r="F37" s="205">
        <v>4</v>
      </c>
      <c r="G37" s="139"/>
      <c r="H37" s="139"/>
      <c r="I37" s="139"/>
      <c r="J37" s="139"/>
      <c r="K37" s="139"/>
      <c r="L37" s="139"/>
      <c r="M37" s="205">
        <v>56</v>
      </c>
      <c r="N37" s="145">
        <v>40</v>
      </c>
      <c r="O37" s="145">
        <v>22</v>
      </c>
      <c r="P37" s="145">
        <v>80</v>
      </c>
      <c r="Q37" s="145">
        <v>80</v>
      </c>
      <c r="R37" s="145">
        <v>80</v>
      </c>
      <c r="S37" s="190">
        <v>70</v>
      </c>
      <c r="T37" s="145">
        <v>80</v>
      </c>
      <c r="U37" s="145">
        <v>80</v>
      </c>
      <c r="V37" s="145">
        <v>80</v>
      </c>
      <c r="W37" s="145">
        <v>80</v>
      </c>
      <c r="X37" s="139"/>
      <c r="Y37" s="139"/>
      <c r="Z37" s="139"/>
      <c r="AA37" s="139"/>
      <c r="AB37" s="139"/>
      <c r="AC37" s="145">
        <v>50</v>
      </c>
      <c r="AD37" s="145">
        <v>80</v>
      </c>
      <c r="AE37" s="145">
        <v>80</v>
      </c>
      <c r="AF37" s="145">
        <v>76</v>
      </c>
      <c r="AG37" s="145">
        <f t="shared" si="0"/>
        <v>1164</v>
      </c>
      <c r="AH37" s="145">
        <f t="shared" si="1"/>
        <v>798</v>
      </c>
      <c r="AI37" s="145">
        <f t="shared" si="2"/>
        <v>320</v>
      </c>
    </row>
    <row r="38" spans="1:35">
      <c r="A38" s="2" t="s">
        <v>457</v>
      </c>
      <c r="B38" s="102" t="s">
        <v>490</v>
      </c>
      <c r="C38" s="145">
        <v>57</v>
      </c>
      <c r="D38" s="145">
        <v>61</v>
      </c>
      <c r="E38" s="145">
        <v>80</v>
      </c>
      <c r="F38" s="145">
        <v>76</v>
      </c>
      <c r="G38" s="145">
        <v>80</v>
      </c>
      <c r="H38" s="145">
        <v>80</v>
      </c>
      <c r="I38" s="145">
        <v>80</v>
      </c>
      <c r="J38" s="145">
        <v>80</v>
      </c>
      <c r="K38" s="145">
        <v>80</v>
      </c>
      <c r="L38" s="145">
        <v>80</v>
      </c>
      <c r="M38" s="145">
        <v>24</v>
      </c>
      <c r="N38" s="137" t="s">
        <v>203</v>
      </c>
      <c r="O38" s="145">
        <v>80</v>
      </c>
      <c r="P38" s="145">
        <v>27</v>
      </c>
      <c r="Q38" s="196"/>
      <c r="R38" s="196"/>
      <c r="S38" s="145">
        <v>56</v>
      </c>
      <c r="T38" s="139"/>
      <c r="U38" s="139"/>
      <c r="V38" s="139"/>
      <c r="W38" s="139"/>
      <c r="X38" s="137" t="s">
        <v>203</v>
      </c>
      <c r="Y38" s="145">
        <v>80</v>
      </c>
      <c r="Z38" s="137" t="s">
        <v>203</v>
      </c>
      <c r="AA38" s="137" t="s">
        <v>203</v>
      </c>
      <c r="AB38" s="145">
        <v>57</v>
      </c>
      <c r="AC38" s="145">
        <v>30</v>
      </c>
      <c r="AD38" s="145">
        <v>63</v>
      </c>
      <c r="AE38" s="196"/>
      <c r="AF38" s="145">
        <v>80</v>
      </c>
      <c r="AG38" s="145">
        <f t="shared" si="0"/>
        <v>1251</v>
      </c>
      <c r="AH38" s="145">
        <f t="shared" si="1"/>
        <v>946</v>
      </c>
      <c r="AI38" s="145">
        <f t="shared" si="2"/>
        <v>187</v>
      </c>
    </row>
    <row r="39" spans="1:35">
      <c r="A39" s="2" t="s">
        <v>458</v>
      </c>
      <c r="B39" s="102" t="s">
        <v>98</v>
      </c>
      <c r="C39" s="145">
        <v>20</v>
      </c>
      <c r="D39" s="145">
        <v>20</v>
      </c>
      <c r="E39" s="142"/>
      <c r="F39" s="142"/>
      <c r="G39" s="145">
        <v>35</v>
      </c>
      <c r="H39" s="141"/>
      <c r="I39" s="145">
        <v>23</v>
      </c>
      <c r="J39" s="142"/>
      <c r="K39" s="142"/>
      <c r="L39" s="196"/>
      <c r="M39" s="139"/>
      <c r="N39" s="145">
        <v>16</v>
      </c>
      <c r="O39" s="196"/>
      <c r="P39" s="196"/>
      <c r="Q39" s="196"/>
      <c r="R39" s="196"/>
      <c r="S39" s="214">
        <v>4</v>
      </c>
      <c r="T39" s="196"/>
      <c r="U39" s="196"/>
      <c r="V39" s="196"/>
      <c r="W39" s="196"/>
      <c r="X39" s="145">
        <v>12</v>
      </c>
      <c r="Y39" s="145">
        <v>44</v>
      </c>
      <c r="Z39" s="141"/>
      <c r="AA39" s="190">
        <v>30</v>
      </c>
      <c r="AB39" s="145">
        <v>17</v>
      </c>
      <c r="AC39" s="145">
        <v>30</v>
      </c>
      <c r="AD39" s="145">
        <v>11</v>
      </c>
      <c r="AE39" s="145">
        <v>5</v>
      </c>
      <c r="AF39" s="139"/>
      <c r="AG39" s="145">
        <f t="shared" si="0"/>
        <v>267</v>
      </c>
      <c r="AH39" s="145">
        <f t="shared" si="1"/>
        <v>227</v>
      </c>
      <c r="AI39" s="145">
        <f t="shared" si="2"/>
        <v>0</v>
      </c>
    </row>
    <row r="40" spans="1:35">
      <c r="A40" s="2" t="s">
        <v>459</v>
      </c>
      <c r="B40" s="102" t="s">
        <v>98</v>
      </c>
      <c r="C40" s="145">
        <v>35</v>
      </c>
      <c r="D40" s="145">
        <v>40</v>
      </c>
      <c r="E40" s="145">
        <v>80</v>
      </c>
      <c r="F40" s="145">
        <v>58</v>
      </c>
      <c r="G40" s="139"/>
      <c r="H40" s="139"/>
      <c r="I40" s="139"/>
      <c r="J40" s="139"/>
      <c r="K40" s="145">
        <v>80</v>
      </c>
      <c r="L40" s="145">
        <v>80</v>
      </c>
      <c r="M40" s="145">
        <v>69</v>
      </c>
      <c r="N40" s="145">
        <v>64</v>
      </c>
      <c r="O40" s="145">
        <v>80</v>
      </c>
      <c r="P40" s="145">
        <v>14</v>
      </c>
      <c r="Q40" s="145">
        <v>30</v>
      </c>
      <c r="R40" s="145">
        <v>80</v>
      </c>
      <c r="S40" s="145">
        <v>80</v>
      </c>
      <c r="T40" s="145">
        <v>40</v>
      </c>
      <c r="U40" s="145">
        <v>80</v>
      </c>
      <c r="V40" s="145">
        <v>34</v>
      </c>
      <c r="W40" s="145">
        <v>49</v>
      </c>
      <c r="X40" s="145">
        <v>68</v>
      </c>
      <c r="Y40" s="145">
        <v>80</v>
      </c>
      <c r="Z40" s="145">
        <v>80</v>
      </c>
      <c r="AA40" s="145">
        <v>40</v>
      </c>
      <c r="AB40" s="145">
        <v>80</v>
      </c>
      <c r="AC40" s="145">
        <v>80</v>
      </c>
      <c r="AD40" s="145">
        <v>22</v>
      </c>
      <c r="AE40" s="145">
        <v>80</v>
      </c>
      <c r="AF40" s="145">
        <v>61</v>
      </c>
      <c r="AG40" s="145">
        <f t="shared" si="0"/>
        <v>1584</v>
      </c>
      <c r="AH40" s="145">
        <f t="shared" si="1"/>
        <v>1222</v>
      </c>
      <c r="AI40" s="145">
        <f t="shared" si="2"/>
        <v>287</v>
      </c>
    </row>
    <row r="41" spans="1:35">
      <c r="A41" s="2" t="s">
        <v>460</v>
      </c>
      <c r="B41" s="102" t="s">
        <v>98</v>
      </c>
      <c r="C41" s="145">
        <v>25</v>
      </c>
      <c r="D41" s="145">
        <v>20</v>
      </c>
      <c r="E41" s="145">
        <v>33</v>
      </c>
      <c r="F41" s="145">
        <v>22</v>
      </c>
      <c r="G41" s="145">
        <v>45</v>
      </c>
      <c r="H41" s="145">
        <v>80</v>
      </c>
      <c r="I41" s="145">
        <v>57</v>
      </c>
      <c r="J41" s="145">
        <v>80</v>
      </c>
      <c r="K41" s="145">
        <v>15</v>
      </c>
      <c r="L41" s="196"/>
      <c r="M41" s="196"/>
      <c r="N41" s="137" t="s">
        <v>203</v>
      </c>
      <c r="O41" s="141"/>
      <c r="P41" s="145">
        <v>66</v>
      </c>
      <c r="Q41" s="145">
        <v>50</v>
      </c>
      <c r="R41" s="145">
        <v>32</v>
      </c>
      <c r="S41" s="196"/>
      <c r="T41" s="145">
        <v>40</v>
      </c>
      <c r="U41" s="145">
        <v>40</v>
      </c>
      <c r="V41" s="145">
        <v>80</v>
      </c>
      <c r="W41" s="145">
        <v>31</v>
      </c>
      <c r="X41" s="137" t="s">
        <v>203</v>
      </c>
      <c r="Y41" s="137" t="s">
        <v>203</v>
      </c>
      <c r="Z41" s="137" t="s">
        <v>203</v>
      </c>
      <c r="AA41" s="137" t="s">
        <v>203</v>
      </c>
      <c r="AB41" s="145">
        <v>80</v>
      </c>
      <c r="AC41" s="145">
        <v>14</v>
      </c>
      <c r="AD41" s="145">
        <v>80</v>
      </c>
      <c r="AE41" s="145">
        <v>19</v>
      </c>
      <c r="AF41" s="145">
        <v>19</v>
      </c>
      <c r="AG41" s="145">
        <f t="shared" si="0"/>
        <v>928</v>
      </c>
      <c r="AH41" s="145">
        <f t="shared" si="1"/>
        <v>641</v>
      </c>
      <c r="AI41" s="145">
        <f t="shared" si="2"/>
        <v>242</v>
      </c>
    </row>
    <row r="42" spans="1:35">
      <c r="A42" s="200" t="s">
        <v>532</v>
      </c>
      <c r="B42" s="200" t="s">
        <v>98</v>
      </c>
      <c r="C42" s="578" t="s">
        <v>533</v>
      </c>
      <c r="D42" s="579"/>
      <c r="E42" s="579"/>
      <c r="F42" s="579"/>
      <c r="G42" s="579"/>
      <c r="H42" s="579"/>
      <c r="I42" s="579"/>
      <c r="J42" s="579"/>
      <c r="K42" s="579"/>
      <c r="L42" s="580"/>
      <c r="M42" s="145">
        <v>11</v>
      </c>
      <c r="N42" s="200"/>
      <c r="O42" s="165"/>
      <c r="P42" s="165"/>
      <c r="Q42" s="165"/>
      <c r="R42" s="165"/>
      <c r="S42" s="165"/>
      <c r="T42" s="165"/>
      <c r="U42" s="165"/>
      <c r="V42" s="165"/>
      <c r="W42" s="165"/>
      <c r="X42" s="165"/>
      <c r="Y42" s="226"/>
      <c r="Z42" s="226"/>
      <c r="AA42" s="165"/>
      <c r="AB42" s="165"/>
      <c r="AC42" s="165"/>
      <c r="AD42" s="165"/>
      <c r="AE42" s="165"/>
      <c r="AF42" s="165"/>
      <c r="AG42" s="145">
        <f t="shared" si="0"/>
        <v>11</v>
      </c>
      <c r="AH42" s="145">
        <f t="shared" si="1"/>
        <v>11</v>
      </c>
      <c r="AI42" s="145">
        <f t="shared" si="2"/>
        <v>0</v>
      </c>
    </row>
    <row r="43" spans="1:35">
      <c r="A43" s="2" t="s">
        <v>476</v>
      </c>
      <c r="B43" s="102" t="s">
        <v>104</v>
      </c>
      <c r="C43" s="145">
        <v>75</v>
      </c>
      <c r="D43" s="145">
        <v>80</v>
      </c>
      <c r="E43" s="145">
        <v>29</v>
      </c>
      <c r="F43" s="145">
        <v>80</v>
      </c>
      <c r="G43" s="145">
        <v>80</v>
      </c>
      <c r="H43" s="145">
        <v>80</v>
      </c>
      <c r="I43" s="145">
        <v>25</v>
      </c>
      <c r="J43" s="145">
        <v>30</v>
      </c>
      <c r="K43" s="145">
        <v>80</v>
      </c>
      <c r="L43" s="145">
        <v>50</v>
      </c>
      <c r="M43" s="196"/>
      <c r="N43" s="137" t="s">
        <v>203</v>
      </c>
      <c r="O43" s="145">
        <v>80</v>
      </c>
      <c r="P43" s="145">
        <v>14</v>
      </c>
      <c r="Q43" s="145">
        <v>28</v>
      </c>
      <c r="R43" s="145">
        <v>80</v>
      </c>
      <c r="S43" s="145">
        <v>80</v>
      </c>
      <c r="T43" s="145">
        <v>43</v>
      </c>
      <c r="U43" s="145">
        <v>56</v>
      </c>
      <c r="V43" s="145">
        <v>40</v>
      </c>
      <c r="W43" s="145">
        <v>11</v>
      </c>
      <c r="X43" s="137" t="s">
        <v>203</v>
      </c>
      <c r="Y43" s="137" t="s">
        <v>203</v>
      </c>
      <c r="Z43" s="137" t="s">
        <v>203</v>
      </c>
      <c r="AA43" s="137" t="s">
        <v>203</v>
      </c>
      <c r="AB43" s="139"/>
      <c r="AC43" s="212"/>
      <c r="AD43" s="212"/>
      <c r="AE43" s="212"/>
      <c r="AF43" s="139"/>
      <c r="AG43" s="145">
        <f t="shared" si="0"/>
        <v>1041</v>
      </c>
      <c r="AH43" s="145">
        <f t="shared" si="1"/>
        <v>663</v>
      </c>
      <c r="AI43" s="145">
        <f t="shared" si="2"/>
        <v>223</v>
      </c>
    </row>
    <row r="44" spans="1:35">
      <c r="A44" s="2" t="s">
        <v>461</v>
      </c>
      <c r="B44" s="102" t="s">
        <v>104</v>
      </c>
      <c r="C44" s="145">
        <v>20</v>
      </c>
      <c r="D44" s="145">
        <v>55</v>
      </c>
      <c r="E44" s="145">
        <v>51</v>
      </c>
      <c r="F44" s="142"/>
      <c r="G44" s="142"/>
      <c r="H44" s="145">
        <v>2</v>
      </c>
      <c r="I44" s="145">
        <v>55</v>
      </c>
      <c r="J44" s="145">
        <v>72</v>
      </c>
      <c r="K44" s="145">
        <v>9</v>
      </c>
      <c r="L44" s="196"/>
      <c r="M44" s="145">
        <v>11</v>
      </c>
      <c r="N44" s="137" t="s">
        <v>203</v>
      </c>
      <c r="O44" s="141"/>
      <c r="P44" s="145">
        <v>66</v>
      </c>
      <c r="Q44" s="145">
        <v>52</v>
      </c>
      <c r="R44" s="141"/>
      <c r="S44" s="145">
        <v>32</v>
      </c>
      <c r="T44" s="196"/>
      <c r="U44" s="145">
        <v>29</v>
      </c>
      <c r="V44" s="145">
        <v>80</v>
      </c>
      <c r="W44" s="145">
        <v>80</v>
      </c>
      <c r="X44" s="145">
        <v>53</v>
      </c>
      <c r="Y44" s="145">
        <v>3</v>
      </c>
      <c r="Z44" s="139"/>
      <c r="AA44" s="145">
        <v>20</v>
      </c>
      <c r="AB44" s="145">
        <v>63</v>
      </c>
      <c r="AC44" s="145">
        <v>50</v>
      </c>
      <c r="AD44" s="145">
        <v>69</v>
      </c>
      <c r="AE44" s="145">
        <v>75</v>
      </c>
      <c r="AF44" s="145">
        <v>80</v>
      </c>
      <c r="AG44" s="145">
        <f t="shared" si="0"/>
        <v>1027</v>
      </c>
      <c r="AH44" s="145">
        <f t="shared" si="1"/>
        <v>665</v>
      </c>
      <c r="AI44" s="145">
        <f t="shared" si="2"/>
        <v>287</v>
      </c>
    </row>
    <row r="45" spans="1:35">
      <c r="A45" s="2" t="s">
        <v>477</v>
      </c>
      <c r="B45" s="102" t="s">
        <v>104</v>
      </c>
      <c r="C45" s="145">
        <v>40</v>
      </c>
      <c r="D45" s="145">
        <v>25</v>
      </c>
      <c r="E45" s="145">
        <v>16</v>
      </c>
      <c r="F45" s="145">
        <v>27</v>
      </c>
      <c r="G45" s="145">
        <v>58</v>
      </c>
      <c r="H45" s="145">
        <v>43</v>
      </c>
      <c r="I45" s="142"/>
      <c r="J45" s="145">
        <v>8</v>
      </c>
      <c r="K45" s="145">
        <v>71</v>
      </c>
      <c r="L45" s="145">
        <v>80</v>
      </c>
      <c r="M45" s="145">
        <v>69</v>
      </c>
      <c r="N45" s="145">
        <v>70</v>
      </c>
      <c r="O45" s="139"/>
      <c r="P45" s="139"/>
      <c r="Q45" s="139"/>
      <c r="R45" s="139"/>
      <c r="S45" s="139"/>
      <c r="T45" s="145">
        <v>70</v>
      </c>
      <c r="U45" s="145">
        <v>40</v>
      </c>
      <c r="V45" s="139"/>
      <c r="W45" s="145">
        <v>80</v>
      </c>
      <c r="X45" s="145">
        <v>27</v>
      </c>
      <c r="Y45" s="145">
        <v>33</v>
      </c>
      <c r="Z45" s="145">
        <v>80</v>
      </c>
      <c r="AA45" s="145">
        <v>60</v>
      </c>
      <c r="AB45" s="139"/>
      <c r="AC45" s="212"/>
      <c r="AD45" s="212"/>
      <c r="AE45" s="212"/>
      <c r="AF45" s="139"/>
      <c r="AG45" s="145">
        <f t="shared" si="0"/>
        <v>897</v>
      </c>
      <c r="AH45" s="145">
        <f t="shared" si="1"/>
        <v>601</v>
      </c>
      <c r="AI45" s="145">
        <f t="shared" si="2"/>
        <v>231</v>
      </c>
    </row>
    <row r="46" spans="1:35">
      <c r="A46" s="2" t="s">
        <v>462</v>
      </c>
      <c r="B46" s="102" t="s">
        <v>491</v>
      </c>
      <c r="C46" s="145">
        <v>20</v>
      </c>
      <c r="D46" s="142"/>
      <c r="E46" s="145">
        <v>80</v>
      </c>
      <c r="F46" s="145">
        <v>53</v>
      </c>
      <c r="G46" s="145">
        <v>22</v>
      </c>
      <c r="H46" s="145">
        <v>37</v>
      </c>
      <c r="I46" s="145">
        <v>80</v>
      </c>
      <c r="J46" s="145">
        <v>80</v>
      </c>
      <c r="K46" s="139"/>
      <c r="L46" s="139"/>
      <c r="M46" s="139"/>
      <c r="N46" s="137" t="s">
        <v>203</v>
      </c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45">
        <v>17</v>
      </c>
      <c r="AB46" s="145">
        <v>63</v>
      </c>
      <c r="AC46" s="145">
        <v>80</v>
      </c>
      <c r="AD46" s="145">
        <v>80</v>
      </c>
      <c r="AE46" s="145">
        <v>80</v>
      </c>
      <c r="AF46" s="145">
        <v>80</v>
      </c>
      <c r="AG46" s="145">
        <f t="shared" si="0"/>
        <v>772</v>
      </c>
      <c r="AH46" s="145">
        <f t="shared" si="1"/>
        <v>752</v>
      </c>
      <c r="AI46" s="145">
        <f t="shared" si="2"/>
        <v>0</v>
      </c>
    </row>
    <row r="47" spans="1:35">
      <c r="A47" s="2" t="s">
        <v>464</v>
      </c>
      <c r="B47" s="102" t="s">
        <v>491</v>
      </c>
      <c r="C47" s="142"/>
      <c r="D47" s="142"/>
      <c r="E47" s="139"/>
      <c r="F47" s="139"/>
      <c r="G47" s="139"/>
      <c r="H47" s="139"/>
      <c r="I47" s="139"/>
      <c r="J47" s="142"/>
      <c r="K47" s="142"/>
      <c r="L47" s="145">
        <v>52</v>
      </c>
      <c r="M47" s="145">
        <v>80</v>
      </c>
      <c r="N47" s="145">
        <v>80</v>
      </c>
      <c r="O47" s="145">
        <v>80</v>
      </c>
      <c r="P47" s="145">
        <v>80</v>
      </c>
      <c r="Q47" s="145">
        <v>80</v>
      </c>
      <c r="R47" s="145">
        <v>80</v>
      </c>
      <c r="S47" s="145">
        <v>80</v>
      </c>
      <c r="T47" s="145">
        <v>37</v>
      </c>
      <c r="U47" s="139"/>
      <c r="V47" s="139"/>
      <c r="W47" s="139"/>
      <c r="X47" s="145">
        <v>47</v>
      </c>
      <c r="Y47" s="145">
        <v>80</v>
      </c>
      <c r="Z47" s="145">
        <v>80</v>
      </c>
      <c r="AA47" s="190">
        <v>70</v>
      </c>
      <c r="AB47" s="145">
        <v>17</v>
      </c>
      <c r="AC47" s="145">
        <v>80</v>
      </c>
      <c r="AD47" s="145">
        <v>26</v>
      </c>
      <c r="AE47" s="145">
        <v>80</v>
      </c>
      <c r="AF47" s="139"/>
      <c r="AG47" s="145">
        <f t="shared" si="0"/>
        <v>1129</v>
      </c>
      <c r="AH47" s="145">
        <f t="shared" si="1"/>
        <v>917</v>
      </c>
      <c r="AI47" s="145">
        <f t="shared" si="2"/>
        <v>212</v>
      </c>
    </row>
    <row r="48" spans="1:35">
      <c r="A48" s="2" t="s">
        <v>478</v>
      </c>
      <c r="B48" s="102" t="s">
        <v>492</v>
      </c>
      <c r="C48" s="145">
        <v>20</v>
      </c>
      <c r="D48" s="145">
        <v>59</v>
      </c>
      <c r="E48" s="145">
        <v>80</v>
      </c>
      <c r="F48" s="142"/>
      <c r="G48" s="145">
        <v>31</v>
      </c>
      <c r="H48" s="142"/>
      <c r="I48" s="145">
        <v>21</v>
      </c>
      <c r="J48" s="142"/>
      <c r="K48" s="145">
        <v>10</v>
      </c>
      <c r="L48" s="196"/>
      <c r="M48" s="145">
        <v>80</v>
      </c>
      <c r="N48" s="145">
        <v>10</v>
      </c>
      <c r="O48" s="196"/>
      <c r="P48" s="145">
        <v>80</v>
      </c>
      <c r="Q48" s="145">
        <v>80</v>
      </c>
      <c r="R48" s="196"/>
      <c r="S48" s="196"/>
      <c r="T48" s="145">
        <v>10</v>
      </c>
      <c r="U48" s="145">
        <v>35</v>
      </c>
      <c r="V48" s="145">
        <v>80</v>
      </c>
      <c r="W48" s="145">
        <v>80</v>
      </c>
      <c r="X48" s="145">
        <v>40</v>
      </c>
      <c r="Y48" s="145">
        <v>80</v>
      </c>
      <c r="Z48" s="145">
        <v>80</v>
      </c>
      <c r="AA48" s="145">
        <v>63</v>
      </c>
      <c r="AB48" s="145">
        <v>80</v>
      </c>
      <c r="AC48" s="141"/>
      <c r="AD48" s="145">
        <v>54</v>
      </c>
      <c r="AE48" s="145">
        <v>26</v>
      </c>
      <c r="AF48" s="145">
        <v>80</v>
      </c>
      <c r="AG48" s="145">
        <f t="shared" si="0"/>
        <v>1179</v>
      </c>
      <c r="AH48" s="145">
        <f t="shared" si="1"/>
        <v>770</v>
      </c>
      <c r="AI48" s="145">
        <f t="shared" si="2"/>
        <v>330</v>
      </c>
    </row>
    <row r="49" spans="1:35">
      <c r="A49" s="2" t="s">
        <v>479</v>
      </c>
      <c r="B49" s="102" t="s">
        <v>492</v>
      </c>
      <c r="C49" s="145">
        <v>65</v>
      </c>
      <c r="D49" s="145">
        <v>40</v>
      </c>
      <c r="E49" s="139"/>
      <c r="F49" s="145">
        <v>80</v>
      </c>
      <c r="G49" s="145">
        <v>49</v>
      </c>
      <c r="H49" s="145">
        <v>80</v>
      </c>
      <c r="I49" s="145">
        <v>59</v>
      </c>
      <c r="J49" s="139"/>
      <c r="K49" s="139"/>
      <c r="L49" s="139"/>
      <c r="M49" s="139"/>
      <c r="N49" s="145">
        <v>80</v>
      </c>
      <c r="O49" s="145">
        <v>80</v>
      </c>
      <c r="P49" s="139"/>
      <c r="Q49" s="139"/>
      <c r="R49" s="145">
        <v>48</v>
      </c>
      <c r="S49" s="145">
        <v>48</v>
      </c>
      <c r="T49" s="139"/>
      <c r="U49" s="139"/>
      <c r="V49" s="139"/>
      <c r="W49" s="145">
        <v>69</v>
      </c>
      <c r="X49" s="137" t="s">
        <v>203</v>
      </c>
      <c r="Y49" s="137" t="s">
        <v>203</v>
      </c>
      <c r="Z49" s="137" t="s">
        <v>203</v>
      </c>
      <c r="AA49" s="137" t="s">
        <v>203</v>
      </c>
      <c r="AB49" s="139"/>
      <c r="AC49" s="212"/>
      <c r="AD49" s="212"/>
      <c r="AE49" s="212"/>
      <c r="AF49" s="139"/>
      <c r="AG49" s="145">
        <f t="shared" si="0"/>
        <v>698</v>
      </c>
      <c r="AH49" s="145">
        <f t="shared" si="1"/>
        <v>524</v>
      </c>
      <c r="AI49" s="145">
        <f t="shared" si="2"/>
        <v>69</v>
      </c>
    </row>
    <row r="50" spans="1:35">
      <c r="A50" s="2" t="s">
        <v>463</v>
      </c>
      <c r="B50" s="102" t="s">
        <v>492</v>
      </c>
      <c r="C50" s="139"/>
      <c r="D50" s="139"/>
      <c r="E50" s="139"/>
      <c r="F50" s="139"/>
      <c r="G50" s="139"/>
      <c r="H50" s="139"/>
      <c r="I50" s="139"/>
      <c r="J50" s="145">
        <v>50</v>
      </c>
      <c r="K50" s="145">
        <v>70</v>
      </c>
      <c r="L50" s="145">
        <v>30</v>
      </c>
      <c r="M50" s="139"/>
      <c r="N50" s="139"/>
      <c r="O50" s="139"/>
      <c r="P50" s="139"/>
      <c r="Q50" s="139"/>
      <c r="R50" s="139"/>
      <c r="S50" s="139"/>
      <c r="T50" s="145">
        <v>80</v>
      </c>
      <c r="U50" s="145">
        <v>80</v>
      </c>
      <c r="V50" s="145">
        <v>40</v>
      </c>
      <c r="W50" s="139"/>
      <c r="X50" s="145">
        <v>80</v>
      </c>
      <c r="Y50" s="196"/>
      <c r="Z50" s="139"/>
      <c r="AA50" s="139"/>
      <c r="AB50" s="196"/>
      <c r="AC50" s="212"/>
      <c r="AD50" s="212"/>
      <c r="AE50" s="212"/>
      <c r="AF50" s="145">
        <v>19</v>
      </c>
      <c r="AG50" s="145">
        <f t="shared" si="0"/>
        <v>449</v>
      </c>
      <c r="AH50" s="145">
        <f t="shared" si="1"/>
        <v>309</v>
      </c>
      <c r="AI50" s="145">
        <f t="shared" si="2"/>
        <v>140</v>
      </c>
    </row>
    <row r="51" spans="1:35">
      <c r="A51" s="2" t="s">
        <v>467</v>
      </c>
      <c r="B51" s="102" t="s">
        <v>493</v>
      </c>
      <c r="C51" s="145">
        <v>40</v>
      </c>
      <c r="D51" s="145">
        <v>34</v>
      </c>
      <c r="E51" s="142"/>
      <c r="F51" s="145">
        <v>80</v>
      </c>
      <c r="G51" s="145">
        <v>80</v>
      </c>
      <c r="H51" s="145">
        <v>78</v>
      </c>
      <c r="I51" s="190">
        <v>70</v>
      </c>
      <c r="J51" s="145">
        <v>80</v>
      </c>
      <c r="K51" s="139"/>
      <c r="L51" s="141"/>
      <c r="M51" s="145">
        <v>54</v>
      </c>
      <c r="N51" s="137" t="s">
        <v>203</v>
      </c>
      <c r="O51" s="145">
        <v>56</v>
      </c>
      <c r="P51" s="196"/>
      <c r="Q51" s="196"/>
      <c r="R51" s="145">
        <v>8</v>
      </c>
      <c r="S51" s="145">
        <v>12</v>
      </c>
      <c r="T51" s="190">
        <v>77</v>
      </c>
      <c r="U51" s="196"/>
      <c r="V51" s="145">
        <v>30</v>
      </c>
      <c r="W51" s="145">
        <v>80</v>
      </c>
      <c r="X51" s="190">
        <v>68</v>
      </c>
      <c r="Y51" s="139"/>
      <c r="Z51" s="145">
        <v>80</v>
      </c>
      <c r="AA51" s="145">
        <v>80</v>
      </c>
      <c r="AB51" s="145">
        <v>80</v>
      </c>
      <c r="AC51" s="196"/>
      <c r="AD51" s="190">
        <v>70</v>
      </c>
      <c r="AE51" s="143"/>
      <c r="AF51" s="145">
        <v>61</v>
      </c>
      <c r="AG51" s="145">
        <f t="shared" si="0"/>
        <v>1218</v>
      </c>
      <c r="AH51" s="145">
        <f t="shared" si="1"/>
        <v>1034</v>
      </c>
      <c r="AI51" s="145">
        <f t="shared" si="2"/>
        <v>110</v>
      </c>
    </row>
    <row r="52" spans="1:35">
      <c r="A52" s="2" t="s">
        <v>480</v>
      </c>
      <c r="B52" s="102" t="s">
        <v>493</v>
      </c>
      <c r="C52" s="145">
        <v>44</v>
      </c>
      <c r="D52" s="139"/>
      <c r="E52" s="139"/>
      <c r="F52" s="139"/>
      <c r="G52" s="139"/>
      <c r="H52" s="139"/>
      <c r="I52" s="139"/>
      <c r="J52" s="139"/>
      <c r="K52" s="139"/>
      <c r="L52" s="139"/>
      <c r="M52" s="139"/>
      <c r="N52" s="145">
        <v>73</v>
      </c>
      <c r="O52" s="145">
        <v>24</v>
      </c>
      <c r="P52" s="145">
        <v>80</v>
      </c>
      <c r="Q52" s="145">
        <v>36</v>
      </c>
      <c r="R52" s="212"/>
      <c r="S52" s="212"/>
      <c r="T52" s="139"/>
      <c r="U52" s="139"/>
      <c r="V52" s="139"/>
      <c r="W52" s="139"/>
      <c r="X52" s="137" t="s">
        <v>203</v>
      </c>
      <c r="Y52" s="145">
        <v>80</v>
      </c>
      <c r="Z52" s="137" t="s">
        <v>203</v>
      </c>
      <c r="AA52" s="137" t="s">
        <v>203</v>
      </c>
      <c r="AB52" s="145">
        <v>38</v>
      </c>
      <c r="AC52" s="145">
        <v>80</v>
      </c>
      <c r="AD52" s="212"/>
      <c r="AE52" s="145">
        <v>54</v>
      </c>
      <c r="AF52" s="196"/>
      <c r="AG52" s="145">
        <f t="shared" si="0"/>
        <v>509</v>
      </c>
      <c r="AH52" s="145">
        <f t="shared" si="1"/>
        <v>349</v>
      </c>
      <c r="AI52" s="145">
        <f t="shared" si="2"/>
        <v>116</v>
      </c>
    </row>
    <row r="53" spans="1:35">
      <c r="A53" s="2" t="s">
        <v>465</v>
      </c>
      <c r="B53" s="102" t="s">
        <v>494</v>
      </c>
      <c r="C53" s="142"/>
      <c r="D53" s="145">
        <v>46</v>
      </c>
      <c r="E53" s="145">
        <v>47</v>
      </c>
      <c r="F53" s="142"/>
      <c r="G53" s="142"/>
      <c r="H53" s="142"/>
      <c r="I53" s="142"/>
      <c r="J53" s="142"/>
      <c r="K53" s="145">
        <v>65</v>
      </c>
      <c r="L53" s="145">
        <v>80</v>
      </c>
      <c r="M53" s="145">
        <v>26</v>
      </c>
      <c r="N53" s="145">
        <v>7</v>
      </c>
      <c r="O53" s="196"/>
      <c r="P53" s="196"/>
      <c r="Q53" s="196"/>
      <c r="R53" s="196"/>
      <c r="S53" s="196"/>
      <c r="T53" s="196"/>
      <c r="U53" s="196"/>
      <c r="V53" s="145">
        <v>50</v>
      </c>
      <c r="W53" s="145">
        <v>60</v>
      </c>
      <c r="X53" s="145">
        <v>80</v>
      </c>
      <c r="Y53" s="145">
        <v>80</v>
      </c>
      <c r="Z53" s="145">
        <v>80</v>
      </c>
      <c r="AA53" s="145">
        <v>80</v>
      </c>
      <c r="AB53" s="145">
        <v>42</v>
      </c>
      <c r="AC53" s="145">
        <v>78</v>
      </c>
      <c r="AD53" s="212"/>
      <c r="AE53" s="145">
        <v>61</v>
      </c>
      <c r="AF53" s="145">
        <v>80</v>
      </c>
      <c r="AG53" s="145">
        <f t="shared" si="0"/>
        <v>962</v>
      </c>
      <c r="AH53" s="145">
        <f t="shared" si="1"/>
        <v>661</v>
      </c>
      <c r="AI53" s="145">
        <f t="shared" si="2"/>
        <v>255</v>
      </c>
    </row>
    <row r="54" spans="1:35">
      <c r="A54" s="2" t="s">
        <v>466</v>
      </c>
      <c r="B54" s="102" t="s">
        <v>494</v>
      </c>
      <c r="C54" s="145">
        <v>80</v>
      </c>
      <c r="D54" s="145">
        <v>80</v>
      </c>
      <c r="E54" s="145">
        <v>64</v>
      </c>
      <c r="F54" s="139"/>
      <c r="G54" s="139"/>
      <c r="H54" s="145">
        <v>79</v>
      </c>
      <c r="I54" s="145">
        <v>80</v>
      </c>
      <c r="J54" s="145">
        <v>80</v>
      </c>
      <c r="K54" s="145">
        <v>80</v>
      </c>
      <c r="L54" s="145">
        <v>28</v>
      </c>
      <c r="M54" s="145">
        <v>80</v>
      </c>
      <c r="N54" s="137" t="s">
        <v>203</v>
      </c>
      <c r="O54" s="145">
        <v>80</v>
      </c>
      <c r="P54" s="196"/>
      <c r="Q54" s="196"/>
      <c r="R54" s="190">
        <v>70</v>
      </c>
      <c r="S54" s="145">
        <v>80</v>
      </c>
      <c r="T54" s="145">
        <v>80</v>
      </c>
      <c r="U54" s="145">
        <v>80</v>
      </c>
      <c r="V54" s="196"/>
      <c r="W54" s="145">
        <v>20</v>
      </c>
      <c r="X54" s="137" t="s">
        <v>203</v>
      </c>
      <c r="Y54" s="137" t="s">
        <v>203</v>
      </c>
      <c r="Z54" s="139"/>
      <c r="AA54" s="137" t="s">
        <v>203</v>
      </c>
      <c r="AB54" s="196"/>
      <c r="AC54" s="212"/>
      <c r="AD54" s="212"/>
      <c r="AE54" s="212"/>
      <c r="AF54" s="139"/>
      <c r="AG54" s="145">
        <f t="shared" si="0"/>
        <v>1061</v>
      </c>
      <c r="AH54" s="145">
        <f t="shared" si="1"/>
        <v>773</v>
      </c>
      <c r="AI54" s="145">
        <f t="shared" si="2"/>
        <v>128</v>
      </c>
    </row>
    <row r="55" spans="1:35">
      <c r="A55" s="2" t="s">
        <v>468</v>
      </c>
      <c r="B55" s="102" t="s">
        <v>494</v>
      </c>
      <c r="C55" s="139"/>
      <c r="D55" s="139"/>
      <c r="E55" s="139"/>
      <c r="F55" s="139"/>
      <c r="G55" s="139"/>
      <c r="H55" s="139"/>
      <c r="I55" s="139"/>
      <c r="J55" s="139"/>
      <c r="K55" s="139"/>
      <c r="L55" s="139"/>
      <c r="M55" s="139"/>
      <c r="N55" s="139"/>
      <c r="O55" s="196"/>
      <c r="P55" s="145">
        <v>54</v>
      </c>
      <c r="Q55" s="145">
        <v>80</v>
      </c>
      <c r="R55" s="145">
        <v>72</v>
      </c>
      <c r="S55" s="145">
        <v>68</v>
      </c>
      <c r="T55" s="196"/>
      <c r="U55" s="145">
        <v>80</v>
      </c>
      <c r="V55" s="145">
        <v>80</v>
      </c>
      <c r="W55" s="196"/>
      <c r="X55" s="137" t="s">
        <v>203</v>
      </c>
      <c r="Y55" s="137" t="s">
        <v>203</v>
      </c>
      <c r="Z55" s="137" t="s">
        <v>203</v>
      </c>
      <c r="AA55" s="137" t="s">
        <v>203</v>
      </c>
      <c r="AB55" s="196"/>
      <c r="AC55" s="196"/>
      <c r="AD55" s="212"/>
      <c r="AE55" s="145">
        <v>80</v>
      </c>
      <c r="AF55" s="139"/>
      <c r="AG55" s="145">
        <f t="shared" si="0"/>
        <v>514</v>
      </c>
      <c r="AH55" s="145">
        <f t="shared" si="1"/>
        <v>300</v>
      </c>
      <c r="AI55" s="145">
        <f t="shared" si="2"/>
        <v>214</v>
      </c>
    </row>
    <row r="56" spans="1:35">
      <c r="A56" s="2" t="s">
        <v>481</v>
      </c>
      <c r="B56" s="102" t="s">
        <v>314</v>
      </c>
      <c r="C56" s="145">
        <v>76</v>
      </c>
      <c r="D56" s="145">
        <v>61</v>
      </c>
      <c r="E56" s="145">
        <v>80</v>
      </c>
      <c r="F56" s="145">
        <v>80</v>
      </c>
      <c r="G56" s="145">
        <v>80</v>
      </c>
      <c r="H56" s="145">
        <v>80</v>
      </c>
      <c r="I56" s="142"/>
      <c r="J56" s="142"/>
      <c r="K56" s="142"/>
      <c r="L56" s="145">
        <v>80</v>
      </c>
      <c r="M56" s="139"/>
      <c r="N56" s="145">
        <v>80</v>
      </c>
      <c r="O56" s="190">
        <v>70</v>
      </c>
      <c r="P56" s="145">
        <v>80</v>
      </c>
      <c r="Q56" s="145">
        <v>80</v>
      </c>
      <c r="R56" s="145">
        <v>80</v>
      </c>
      <c r="S56" s="145">
        <v>76</v>
      </c>
      <c r="T56" s="139"/>
      <c r="U56" s="139"/>
      <c r="V56" s="139"/>
      <c r="W56" s="139"/>
      <c r="X56" s="145">
        <v>80</v>
      </c>
      <c r="Y56" s="145">
        <v>80</v>
      </c>
      <c r="Z56" s="145">
        <v>80</v>
      </c>
      <c r="AA56" s="196"/>
      <c r="AB56" s="196"/>
      <c r="AC56" s="145">
        <v>68</v>
      </c>
      <c r="AD56" s="145">
        <v>80</v>
      </c>
      <c r="AE56" s="212"/>
      <c r="AF56" s="139"/>
      <c r="AG56" s="145">
        <f t="shared" si="0"/>
        <v>1391</v>
      </c>
      <c r="AH56" s="145">
        <f t="shared" si="1"/>
        <v>1014</v>
      </c>
      <c r="AI56" s="145">
        <f t="shared" si="2"/>
        <v>240</v>
      </c>
    </row>
    <row r="57" spans="1:35">
      <c r="A57" s="2" t="s">
        <v>469</v>
      </c>
      <c r="B57" s="102" t="s">
        <v>314</v>
      </c>
      <c r="C57" s="142"/>
      <c r="D57" s="142"/>
      <c r="E57" s="142"/>
      <c r="F57" s="145">
        <v>80</v>
      </c>
      <c r="G57" s="145">
        <v>80</v>
      </c>
      <c r="H57" s="142"/>
      <c r="I57" s="145">
        <v>80</v>
      </c>
      <c r="J57" s="145">
        <v>80</v>
      </c>
      <c r="K57" s="145">
        <v>80</v>
      </c>
      <c r="L57" s="145">
        <v>80</v>
      </c>
      <c r="M57" s="145">
        <v>80</v>
      </c>
      <c r="N57" s="145">
        <v>80</v>
      </c>
      <c r="O57" s="196"/>
      <c r="P57" s="145">
        <v>26</v>
      </c>
      <c r="Q57" s="209">
        <v>4</v>
      </c>
      <c r="R57" s="213"/>
      <c r="S57" s="213"/>
      <c r="T57" s="145">
        <v>80</v>
      </c>
      <c r="U57" s="145">
        <v>40</v>
      </c>
      <c r="V57" s="145">
        <v>46</v>
      </c>
      <c r="W57" s="196"/>
      <c r="X57" s="196"/>
      <c r="Y57" s="145">
        <v>16</v>
      </c>
      <c r="Z57" s="145">
        <v>1</v>
      </c>
      <c r="AA57" s="145">
        <v>80</v>
      </c>
      <c r="AB57" s="196"/>
      <c r="AC57" s="196"/>
      <c r="AD57" s="145">
        <v>58</v>
      </c>
      <c r="AE57" s="196"/>
      <c r="AF57" s="145">
        <v>80</v>
      </c>
      <c r="AG57" s="145">
        <f t="shared" si="0"/>
        <v>1071</v>
      </c>
      <c r="AH57" s="145">
        <f t="shared" si="1"/>
        <v>835</v>
      </c>
      <c r="AI57" s="145">
        <f t="shared" si="2"/>
        <v>236</v>
      </c>
    </row>
    <row r="58" spans="1:35">
      <c r="C58"/>
      <c r="D58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/>
      <c r="AH58"/>
      <c r="AI58"/>
    </row>
    <row r="60" spans="1:35">
      <c r="A60" s="136" t="s">
        <v>125</v>
      </c>
    </row>
    <row r="61" spans="1:35">
      <c r="A61" s="137" t="s">
        <v>122</v>
      </c>
    </row>
    <row r="62" spans="1:35">
      <c r="A62" s="138" t="s">
        <v>131</v>
      </c>
    </row>
    <row r="63" spans="1:35">
      <c r="A63" s="139" t="s">
        <v>123</v>
      </c>
      <c r="D63" s="132"/>
    </row>
    <row r="64" spans="1:35">
      <c r="A64" s="140" t="s">
        <v>124</v>
      </c>
    </row>
    <row r="65" spans="1:1">
      <c r="A65" s="141" t="s">
        <v>126</v>
      </c>
    </row>
    <row r="66" spans="1:1">
      <c r="A66" s="142" t="s">
        <v>127</v>
      </c>
    </row>
    <row r="67" spans="1:1">
      <c r="A67" s="143" t="s">
        <v>132</v>
      </c>
    </row>
    <row r="68" spans="1:1">
      <c r="A68" s="146" t="s">
        <v>272</v>
      </c>
    </row>
  </sheetData>
  <dataConsolidate/>
  <mergeCells count="26">
    <mergeCell ref="E7:S7"/>
    <mergeCell ref="T19:AF19"/>
    <mergeCell ref="C32:V32"/>
    <mergeCell ref="C21:W21"/>
    <mergeCell ref="X1:AF1"/>
    <mergeCell ref="V1:W1"/>
    <mergeCell ref="C27:W27"/>
    <mergeCell ref="C6:X6"/>
    <mergeCell ref="C26:Z26"/>
    <mergeCell ref="AG1:AI1"/>
    <mergeCell ref="P1:Q1"/>
    <mergeCell ref="C1:D1"/>
    <mergeCell ref="E1:J1"/>
    <mergeCell ref="M1:O1"/>
    <mergeCell ref="R1:U1"/>
    <mergeCell ref="K1:L1"/>
    <mergeCell ref="C34:W34"/>
    <mergeCell ref="C15:W15"/>
    <mergeCell ref="C25:W25"/>
    <mergeCell ref="C42:L42"/>
    <mergeCell ref="C36:M36"/>
    <mergeCell ref="C17:M17"/>
    <mergeCell ref="C28:X28"/>
    <mergeCell ref="C16:X16"/>
    <mergeCell ref="C18:X18"/>
    <mergeCell ref="C33:Y33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12"/>
  <sheetViews>
    <sheetView workbookViewId="0">
      <selection activeCell="J19" sqref="J19"/>
    </sheetView>
  </sheetViews>
  <sheetFormatPr defaultColWidth="11" defaultRowHeight="21"/>
  <cols>
    <col min="1" max="1" width="23.3984375" style="104" bestFit="1" customWidth="1"/>
    <col min="2" max="2" width="22.59765625" style="104" bestFit="1" customWidth="1"/>
    <col min="3" max="3" width="11.5" style="104" bestFit="1" customWidth="1"/>
    <col min="4" max="4" width="15.8984375" style="104" bestFit="1" customWidth="1"/>
    <col min="5" max="5" width="7.8984375" style="104" bestFit="1" customWidth="1"/>
    <col min="6" max="6" width="10.3984375" style="104" bestFit="1" customWidth="1"/>
    <col min="7" max="7" width="11.5" style="104" bestFit="1" customWidth="1"/>
    <col min="8" max="8" width="15.8984375" style="104" bestFit="1" customWidth="1"/>
    <col min="9" max="9" width="7.8984375" style="104" bestFit="1" customWidth="1"/>
    <col min="10" max="10" width="9" style="104" bestFit="1" customWidth="1"/>
    <col min="11" max="11" width="8.59765625" style="108" bestFit="1" customWidth="1"/>
    <col min="12" max="12" width="11.5" style="104" bestFit="1" customWidth="1"/>
    <col min="13" max="13" width="15.8984375" style="104" bestFit="1" customWidth="1"/>
    <col min="14" max="14" width="7.8984375" style="104" bestFit="1" customWidth="1"/>
    <col min="15" max="15" width="7.5" style="104" bestFit="1" customWidth="1"/>
    <col min="16" max="16384" width="11" style="104"/>
  </cols>
  <sheetData>
    <row r="1" spans="1:15" ht="21.6" thickBot="1">
      <c r="C1" s="590" t="s">
        <v>50</v>
      </c>
      <c r="D1" s="591"/>
      <c r="E1" s="591"/>
      <c r="F1" s="592"/>
      <c r="G1" s="593" t="s">
        <v>48</v>
      </c>
      <c r="H1" s="594"/>
      <c r="I1" s="594"/>
      <c r="J1" s="595"/>
      <c r="K1" s="174" t="s">
        <v>40</v>
      </c>
      <c r="L1" s="596" t="s">
        <v>49</v>
      </c>
      <c r="M1" s="597"/>
      <c r="N1" s="597"/>
      <c r="O1" s="598"/>
    </row>
    <row r="2" spans="1:15">
      <c r="A2" s="175" t="s">
        <v>45</v>
      </c>
      <c r="B2" s="175" t="s">
        <v>53</v>
      </c>
      <c r="C2" s="176" t="s">
        <v>189</v>
      </c>
      <c r="D2" s="176" t="s">
        <v>190</v>
      </c>
      <c r="E2" s="176" t="s">
        <v>191</v>
      </c>
      <c r="F2" s="176" t="s">
        <v>192</v>
      </c>
      <c r="G2" s="176" t="s">
        <v>189</v>
      </c>
      <c r="H2" s="176" t="s">
        <v>190</v>
      </c>
      <c r="I2" s="176" t="s">
        <v>191</v>
      </c>
      <c r="J2" s="177" t="s">
        <v>192</v>
      </c>
      <c r="K2" s="178" t="s">
        <v>192</v>
      </c>
      <c r="L2" s="179" t="s">
        <v>189</v>
      </c>
      <c r="M2" s="179" t="s">
        <v>190</v>
      </c>
      <c r="N2" s="179" t="s">
        <v>191</v>
      </c>
      <c r="O2" s="179" t="s">
        <v>192</v>
      </c>
    </row>
    <row r="3" spans="1:15">
      <c r="A3" s="180" t="s">
        <v>498</v>
      </c>
      <c r="B3" s="180" t="s">
        <v>99</v>
      </c>
      <c r="C3" s="181">
        <v>6</v>
      </c>
      <c r="D3" s="181">
        <v>4</v>
      </c>
      <c r="E3" s="181">
        <v>2</v>
      </c>
      <c r="F3" s="185">
        <v>0.66</v>
      </c>
      <c r="G3" s="181">
        <v>5</v>
      </c>
      <c r="H3" s="181">
        <v>4</v>
      </c>
      <c r="I3" s="181">
        <v>1</v>
      </c>
      <c r="J3" s="185">
        <v>0.8</v>
      </c>
      <c r="K3" s="210">
        <v>0.72</v>
      </c>
      <c r="L3" s="181"/>
      <c r="M3" s="181"/>
      <c r="N3" s="181"/>
      <c r="O3" s="181"/>
    </row>
    <row r="4" spans="1:15">
      <c r="A4" s="180" t="s">
        <v>508</v>
      </c>
      <c r="B4" s="180" t="s">
        <v>104</v>
      </c>
      <c r="C4" s="181">
        <v>15</v>
      </c>
      <c r="D4" s="181">
        <v>10</v>
      </c>
      <c r="E4" s="181">
        <v>5</v>
      </c>
      <c r="F4" s="185">
        <v>0.66</v>
      </c>
      <c r="G4" s="181">
        <v>7</v>
      </c>
      <c r="H4" s="181">
        <v>4</v>
      </c>
      <c r="I4" s="181">
        <v>3</v>
      </c>
      <c r="J4" s="185">
        <v>0.56999999999999995</v>
      </c>
      <c r="K4" s="210">
        <v>0.63</v>
      </c>
      <c r="L4" s="181">
        <v>2</v>
      </c>
      <c r="M4" s="181">
        <v>0</v>
      </c>
      <c r="N4" s="181">
        <v>2</v>
      </c>
      <c r="O4" s="185">
        <v>0</v>
      </c>
    </row>
    <row r="5" spans="1:15">
      <c r="A5" s="180" t="s">
        <v>78</v>
      </c>
      <c r="B5" s="180" t="s">
        <v>104</v>
      </c>
      <c r="C5" s="181">
        <v>17</v>
      </c>
      <c r="D5" s="181">
        <v>12</v>
      </c>
      <c r="E5" s="181">
        <v>5</v>
      </c>
      <c r="F5" s="185">
        <v>0.7</v>
      </c>
      <c r="G5" s="181">
        <v>18</v>
      </c>
      <c r="H5" s="181">
        <v>10</v>
      </c>
      <c r="I5" s="181">
        <v>8</v>
      </c>
      <c r="J5" s="185">
        <v>0.55000000000000004</v>
      </c>
      <c r="K5" s="210">
        <v>0.62</v>
      </c>
      <c r="L5" s="181"/>
      <c r="M5" s="181"/>
      <c r="N5" s="181"/>
      <c r="O5" s="181"/>
    </row>
    <row r="6" spans="1:15">
      <c r="A6" s="180" t="s">
        <v>418</v>
      </c>
      <c r="B6" s="180" t="s">
        <v>104</v>
      </c>
      <c r="C6" s="181">
        <v>22</v>
      </c>
      <c r="D6" s="181">
        <v>13</v>
      </c>
      <c r="E6" s="181">
        <v>9</v>
      </c>
      <c r="F6" s="185">
        <v>0.59</v>
      </c>
      <c r="G6" s="181">
        <v>14</v>
      </c>
      <c r="H6" s="181">
        <v>9</v>
      </c>
      <c r="I6" s="181">
        <v>5</v>
      </c>
      <c r="J6" s="185">
        <v>0.64</v>
      </c>
      <c r="K6" s="210">
        <v>0.61</v>
      </c>
      <c r="L6" s="181">
        <v>1</v>
      </c>
      <c r="M6" s="181">
        <v>1</v>
      </c>
      <c r="N6" s="181">
        <v>0</v>
      </c>
      <c r="O6" s="185">
        <v>1</v>
      </c>
    </row>
    <row r="7" spans="1:15">
      <c r="A7" s="180" t="s">
        <v>70</v>
      </c>
      <c r="B7" s="180" t="s">
        <v>99</v>
      </c>
      <c r="C7" s="181">
        <v>9</v>
      </c>
      <c r="D7" s="181">
        <v>5</v>
      </c>
      <c r="E7" s="181">
        <v>4</v>
      </c>
      <c r="F7" s="185">
        <v>0.55000000000000004</v>
      </c>
      <c r="G7" s="181">
        <v>1</v>
      </c>
      <c r="H7" s="181">
        <v>1</v>
      </c>
      <c r="I7" s="181">
        <v>0</v>
      </c>
      <c r="J7" s="185">
        <v>1</v>
      </c>
      <c r="K7" s="210">
        <v>0.6</v>
      </c>
      <c r="L7" s="181"/>
      <c r="M7" s="181"/>
      <c r="N7" s="181"/>
      <c r="O7" s="181"/>
    </row>
    <row r="8" spans="1:15">
      <c r="A8" s="181" t="s">
        <v>539</v>
      </c>
      <c r="B8" s="181" t="s">
        <v>314</v>
      </c>
      <c r="C8" s="181">
        <v>2</v>
      </c>
      <c r="D8" s="181">
        <v>1</v>
      </c>
      <c r="E8" s="181">
        <v>1</v>
      </c>
      <c r="F8" s="185">
        <v>0.5</v>
      </c>
      <c r="G8" s="206"/>
      <c r="H8" s="206"/>
      <c r="I8" s="206"/>
      <c r="J8" s="206"/>
      <c r="K8" s="210">
        <v>0.5</v>
      </c>
      <c r="L8" s="206"/>
      <c r="M8" s="206"/>
      <c r="N8" s="206"/>
      <c r="O8" s="206"/>
    </row>
    <row r="9" spans="1:15">
      <c r="A9" s="180" t="s">
        <v>65</v>
      </c>
      <c r="B9" s="180" t="s">
        <v>98</v>
      </c>
      <c r="C9" s="181"/>
      <c r="D9" s="181"/>
      <c r="E9" s="181"/>
      <c r="F9" s="185"/>
      <c r="G9" s="181"/>
      <c r="H9" s="181"/>
      <c r="I9" s="181"/>
      <c r="J9" s="185"/>
      <c r="K9" s="210"/>
      <c r="L9" s="181"/>
      <c r="M9" s="181"/>
      <c r="N9" s="181"/>
      <c r="O9" s="181"/>
    </row>
    <row r="10" spans="1:15">
      <c r="A10" s="180" t="s">
        <v>318</v>
      </c>
      <c r="B10" s="180" t="s">
        <v>104</v>
      </c>
      <c r="C10" s="181"/>
      <c r="D10" s="181"/>
      <c r="E10" s="181"/>
      <c r="F10" s="185"/>
      <c r="G10" s="181"/>
      <c r="H10" s="181"/>
      <c r="I10" s="181"/>
      <c r="J10" s="185"/>
      <c r="K10" s="210"/>
      <c r="L10" s="181"/>
      <c r="M10" s="181"/>
      <c r="N10" s="181"/>
      <c r="O10" s="181"/>
    </row>
    <row r="11" spans="1:15">
      <c r="A11" s="180" t="s">
        <v>338</v>
      </c>
      <c r="B11" s="180" t="s">
        <v>98</v>
      </c>
      <c r="C11" s="181"/>
      <c r="D11" s="181"/>
      <c r="E11" s="181"/>
      <c r="F11" s="185"/>
      <c r="G11" s="181"/>
      <c r="H11" s="181"/>
      <c r="I11" s="181"/>
      <c r="J11" s="185"/>
      <c r="K11" s="210"/>
      <c r="L11" s="181">
        <v>1</v>
      </c>
      <c r="M11" s="181">
        <v>0</v>
      </c>
      <c r="N11" s="181">
        <v>1</v>
      </c>
      <c r="O11" s="185">
        <v>0</v>
      </c>
    </row>
    <row r="12" spans="1:15">
      <c r="A12" s="180" t="s">
        <v>280</v>
      </c>
      <c r="B12" s="180" t="s">
        <v>98</v>
      </c>
      <c r="C12" s="181"/>
      <c r="D12" s="181"/>
      <c r="E12" s="181"/>
      <c r="F12" s="185"/>
      <c r="G12" s="181"/>
      <c r="H12" s="181"/>
      <c r="I12" s="181"/>
      <c r="J12" s="185"/>
      <c r="K12" s="210"/>
      <c r="L12" s="181"/>
      <c r="M12" s="181"/>
      <c r="N12" s="181"/>
      <c r="O12" s="181"/>
    </row>
  </sheetData>
  <sortState xmlns:xlrd2="http://schemas.microsoft.com/office/spreadsheetml/2017/richdata2" ref="A3:O12">
    <sortCondition descending="1" ref="K3:K12"/>
    <sortCondition ref="A3:A12"/>
  </sortState>
  <mergeCells count="3">
    <mergeCell ref="C1:F1"/>
    <mergeCell ref="G1:J1"/>
    <mergeCell ref="L1:O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46"/>
  <sheetViews>
    <sheetView workbookViewId="0">
      <selection activeCell="H43" sqref="H43"/>
    </sheetView>
  </sheetViews>
  <sheetFormatPr defaultColWidth="11" defaultRowHeight="15.6"/>
  <cols>
    <col min="1" max="1" width="21.09765625" bestFit="1" customWidth="1"/>
    <col min="2" max="2" width="12.3984375" bestFit="1" customWidth="1"/>
    <col min="3" max="3" width="11.59765625" bestFit="1" customWidth="1"/>
    <col min="4" max="4" width="11.8984375" bestFit="1" customWidth="1"/>
  </cols>
  <sheetData>
    <row r="1" spans="1:4">
      <c r="A1" s="113" t="s">
        <v>45</v>
      </c>
      <c r="B1" s="217" t="s">
        <v>485</v>
      </c>
      <c r="C1" s="216" t="s">
        <v>265</v>
      </c>
      <c r="D1" s="119" t="s">
        <v>47</v>
      </c>
    </row>
    <row r="2" spans="1:4" ht="17.399999999999999">
      <c r="A2" s="41" t="s">
        <v>450</v>
      </c>
      <c r="B2" s="41">
        <v>6</v>
      </c>
      <c r="C2" s="145">
        <v>389</v>
      </c>
      <c r="D2" s="41"/>
    </row>
    <row r="3" spans="1:4" ht="17.399999999999999">
      <c r="A3" s="41" t="s">
        <v>473</v>
      </c>
      <c r="B3" s="41">
        <v>6</v>
      </c>
      <c r="C3" s="145">
        <v>347</v>
      </c>
      <c r="D3" s="41">
        <v>5</v>
      </c>
    </row>
    <row r="4" spans="1:4" ht="17.399999999999999">
      <c r="A4" s="41" t="s">
        <v>459</v>
      </c>
      <c r="B4" s="41">
        <v>6</v>
      </c>
      <c r="C4" s="145">
        <v>287</v>
      </c>
      <c r="D4" s="41"/>
    </row>
    <row r="5" spans="1:4" ht="17.399999999999999">
      <c r="A5" s="41" t="s">
        <v>444</v>
      </c>
      <c r="B5" s="41">
        <v>6</v>
      </c>
      <c r="C5" s="145">
        <v>265</v>
      </c>
      <c r="D5" s="41"/>
    </row>
    <row r="6" spans="1:4" ht="17.399999999999999">
      <c r="A6" s="41" t="s">
        <v>476</v>
      </c>
      <c r="B6" s="41">
        <v>6</v>
      </c>
      <c r="C6" s="145">
        <v>223</v>
      </c>
      <c r="D6" s="41">
        <v>15</v>
      </c>
    </row>
    <row r="7" spans="1:4" ht="17.399999999999999">
      <c r="A7" s="41" t="s">
        <v>472</v>
      </c>
      <c r="B7" s="41">
        <v>6</v>
      </c>
      <c r="C7" s="145">
        <v>165</v>
      </c>
      <c r="D7" s="41"/>
    </row>
    <row r="8" spans="1:4" ht="17.399999999999999">
      <c r="A8" s="41" t="s">
        <v>478</v>
      </c>
      <c r="B8" s="41">
        <v>5</v>
      </c>
      <c r="C8" s="145">
        <v>330</v>
      </c>
      <c r="D8" s="41"/>
    </row>
    <row r="9" spans="1:4" ht="17.399999999999999">
      <c r="A9" s="41" t="s">
        <v>449</v>
      </c>
      <c r="B9" s="41">
        <v>5</v>
      </c>
      <c r="C9" s="145">
        <v>302</v>
      </c>
      <c r="D9" s="41">
        <v>5</v>
      </c>
    </row>
    <row r="10" spans="1:4" ht="17.399999999999999">
      <c r="A10" s="41" t="s">
        <v>461</v>
      </c>
      <c r="B10" s="41">
        <v>5</v>
      </c>
      <c r="C10" s="145">
        <v>287</v>
      </c>
      <c r="D10" s="41">
        <v>22</v>
      </c>
    </row>
    <row r="11" spans="1:4" ht="17.399999999999999">
      <c r="A11" s="41" t="s">
        <v>460</v>
      </c>
      <c r="B11" s="41">
        <v>5</v>
      </c>
      <c r="C11" s="145">
        <v>242</v>
      </c>
      <c r="D11" s="41"/>
    </row>
    <row r="12" spans="1:4" ht="17.399999999999999">
      <c r="A12" s="41" t="s">
        <v>451</v>
      </c>
      <c r="B12" s="41">
        <v>5</v>
      </c>
      <c r="C12" s="145">
        <v>237</v>
      </c>
      <c r="D12" s="41"/>
    </row>
    <row r="13" spans="1:4" ht="17.399999999999999">
      <c r="A13" s="41" t="s">
        <v>469</v>
      </c>
      <c r="B13" s="41">
        <v>5</v>
      </c>
      <c r="C13" s="145">
        <v>236</v>
      </c>
      <c r="D13" s="41">
        <v>5</v>
      </c>
    </row>
    <row r="14" spans="1:4" ht="17.399999999999999">
      <c r="A14" s="41" t="s">
        <v>475</v>
      </c>
      <c r="B14" s="41">
        <v>5</v>
      </c>
      <c r="C14" s="145">
        <v>172</v>
      </c>
      <c r="D14" s="41"/>
    </row>
    <row r="15" spans="1:4" ht="17.399999999999999">
      <c r="A15" s="41" t="s">
        <v>445</v>
      </c>
      <c r="B15" s="41">
        <v>5</v>
      </c>
      <c r="C15" s="145">
        <v>145</v>
      </c>
      <c r="D15" s="41"/>
    </row>
    <row r="16" spans="1:4" ht="17.399999999999999">
      <c r="A16" s="41" t="s">
        <v>456</v>
      </c>
      <c r="B16" s="41">
        <v>4</v>
      </c>
      <c r="C16" s="145">
        <v>320</v>
      </c>
      <c r="D16" s="41">
        <v>5</v>
      </c>
    </row>
    <row r="17" spans="1:4" ht="17.399999999999999">
      <c r="A17" s="41" t="s">
        <v>454</v>
      </c>
      <c r="B17" s="41">
        <v>4</v>
      </c>
      <c r="C17" s="145">
        <v>273</v>
      </c>
      <c r="D17" s="41"/>
    </row>
    <row r="18" spans="1:4" ht="17.399999999999999">
      <c r="A18" s="41" t="s">
        <v>465</v>
      </c>
      <c r="B18" s="41">
        <v>4</v>
      </c>
      <c r="C18" s="145">
        <v>255</v>
      </c>
      <c r="D18" s="41"/>
    </row>
    <row r="19" spans="1:4" ht="17.399999999999999">
      <c r="A19" s="41" t="s">
        <v>481</v>
      </c>
      <c r="B19" s="41">
        <v>3</v>
      </c>
      <c r="C19" s="145">
        <v>240</v>
      </c>
      <c r="D19" s="41">
        <v>5</v>
      </c>
    </row>
    <row r="20" spans="1:4" ht="17.399999999999999">
      <c r="A20" s="41" t="s">
        <v>477</v>
      </c>
      <c r="B20" s="41">
        <v>3</v>
      </c>
      <c r="C20" s="145">
        <v>231</v>
      </c>
      <c r="D20" s="41">
        <v>25</v>
      </c>
    </row>
    <row r="21" spans="1:4" ht="17.399999999999999">
      <c r="A21" s="41" t="s">
        <v>468</v>
      </c>
      <c r="B21" s="41">
        <v>3</v>
      </c>
      <c r="C21" s="145">
        <v>214</v>
      </c>
      <c r="D21" s="41">
        <v>5</v>
      </c>
    </row>
    <row r="22" spans="1:4" ht="17.399999999999999">
      <c r="A22" s="41" t="s">
        <v>464</v>
      </c>
      <c r="B22" s="41">
        <v>3</v>
      </c>
      <c r="C22" s="145">
        <v>212</v>
      </c>
      <c r="D22" s="41"/>
    </row>
    <row r="23" spans="1:4" ht="17.399999999999999">
      <c r="A23" s="41" t="s">
        <v>457</v>
      </c>
      <c r="B23" s="41">
        <v>3</v>
      </c>
      <c r="C23" s="145">
        <v>187</v>
      </c>
      <c r="D23" s="41"/>
    </row>
    <row r="24" spans="1:4" ht="17.399999999999999">
      <c r="A24" s="41" t="s">
        <v>470</v>
      </c>
      <c r="B24" s="41">
        <v>3</v>
      </c>
      <c r="C24" s="145">
        <v>177</v>
      </c>
      <c r="D24" s="41"/>
    </row>
    <row r="25" spans="1:4" ht="17.399999999999999">
      <c r="A25" s="41" t="s">
        <v>443</v>
      </c>
      <c r="B25" s="41">
        <v>3</v>
      </c>
      <c r="C25" s="145">
        <v>158</v>
      </c>
      <c r="D25" s="41"/>
    </row>
    <row r="26" spans="1:4" ht="17.399999999999999">
      <c r="A26" s="41" t="s">
        <v>452</v>
      </c>
      <c r="B26" s="41">
        <v>3</v>
      </c>
      <c r="C26" s="145">
        <v>157</v>
      </c>
      <c r="D26" s="41"/>
    </row>
    <row r="27" spans="1:4" ht="17.399999999999999">
      <c r="A27" s="41" t="s">
        <v>447</v>
      </c>
      <c r="B27" s="41">
        <v>3</v>
      </c>
      <c r="C27" s="145">
        <v>152</v>
      </c>
      <c r="D27" s="41"/>
    </row>
    <row r="28" spans="1:4" ht="17.399999999999999">
      <c r="A28" s="41" t="s">
        <v>463</v>
      </c>
      <c r="B28" s="41">
        <v>3</v>
      </c>
      <c r="C28" s="145">
        <v>140</v>
      </c>
      <c r="D28" s="41"/>
    </row>
    <row r="29" spans="1:4" ht="17.399999999999999">
      <c r="A29" s="41" t="s">
        <v>466</v>
      </c>
      <c r="B29" s="41">
        <v>3</v>
      </c>
      <c r="C29" s="145">
        <v>128</v>
      </c>
      <c r="D29" s="41"/>
    </row>
    <row r="30" spans="1:4" ht="17.399999999999999">
      <c r="A30" s="41" t="s">
        <v>453</v>
      </c>
      <c r="B30" s="41">
        <v>2</v>
      </c>
      <c r="C30" s="145">
        <v>160</v>
      </c>
      <c r="D30" s="41"/>
    </row>
    <row r="31" spans="1:4" ht="17.399999999999999">
      <c r="A31" s="41" t="s">
        <v>480</v>
      </c>
      <c r="B31" s="41">
        <v>2</v>
      </c>
      <c r="C31" s="145">
        <v>116</v>
      </c>
      <c r="D31" s="41">
        <v>5</v>
      </c>
    </row>
    <row r="32" spans="1:4" ht="17.399999999999999">
      <c r="A32" s="41" t="s">
        <v>467</v>
      </c>
      <c r="B32" s="41">
        <v>2</v>
      </c>
      <c r="C32" s="145">
        <v>110</v>
      </c>
      <c r="D32" s="41"/>
    </row>
    <row r="33" spans="1:4" ht="17.399999999999999">
      <c r="A33" s="41" t="s">
        <v>474</v>
      </c>
      <c r="B33" s="41">
        <v>2</v>
      </c>
      <c r="C33" s="145">
        <v>106</v>
      </c>
      <c r="D33" s="41"/>
    </row>
    <row r="34" spans="1:4" ht="17.399999999999999">
      <c r="A34" s="41" t="s">
        <v>471</v>
      </c>
      <c r="B34" s="41">
        <v>2</v>
      </c>
      <c r="C34" s="145">
        <v>38</v>
      </c>
      <c r="D34" s="41"/>
    </row>
    <row r="35" spans="1:4" ht="17.399999999999999">
      <c r="A35" s="41" t="s">
        <v>479</v>
      </c>
      <c r="B35" s="41">
        <v>1</v>
      </c>
      <c r="C35" s="145">
        <v>69</v>
      </c>
      <c r="D35" s="41"/>
    </row>
    <row r="36" spans="1:4" ht="17.399999999999999">
      <c r="A36" s="41" t="s">
        <v>446</v>
      </c>
      <c r="B36" s="41">
        <v>1</v>
      </c>
      <c r="C36" s="145">
        <v>24</v>
      </c>
      <c r="D36" s="41"/>
    </row>
    <row r="37" spans="1:4" ht="17.399999999999999">
      <c r="A37" s="41" t="s">
        <v>566</v>
      </c>
      <c r="B37" s="41">
        <v>1</v>
      </c>
      <c r="C37" s="145">
        <v>13</v>
      </c>
      <c r="D37" s="41"/>
    </row>
    <row r="38" spans="1:4" ht="17.399999999999999">
      <c r="A38" s="41" t="s">
        <v>448</v>
      </c>
      <c r="B38" s="41">
        <v>1</v>
      </c>
      <c r="C38" s="145">
        <v>7</v>
      </c>
      <c r="D38" s="41"/>
    </row>
    <row r="39" spans="1:4" ht="17.399999999999999">
      <c r="A39" s="41" t="s">
        <v>555</v>
      </c>
      <c r="B39" s="41"/>
      <c r="C39" s="145">
        <v>0</v>
      </c>
      <c r="D39" s="41"/>
    </row>
    <row r="40" spans="1:4">
      <c r="A40" s="41" t="s">
        <v>536</v>
      </c>
      <c r="B40" s="41"/>
      <c r="C40" s="41">
        <v>0</v>
      </c>
      <c r="D40" s="41"/>
    </row>
    <row r="41" spans="1:4" ht="17.399999999999999">
      <c r="A41" s="41" t="s">
        <v>455</v>
      </c>
      <c r="B41" s="41"/>
      <c r="C41" s="145">
        <v>0</v>
      </c>
      <c r="D41" s="41"/>
    </row>
    <row r="42" spans="1:4" ht="17.399999999999999">
      <c r="A42" s="41" t="s">
        <v>537</v>
      </c>
      <c r="B42" s="41"/>
      <c r="C42" s="145">
        <v>0</v>
      </c>
      <c r="D42" s="41"/>
    </row>
    <row r="43" spans="1:4" ht="17.399999999999999">
      <c r="A43" s="41" t="s">
        <v>458</v>
      </c>
      <c r="B43" s="41"/>
      <c r="C43" s="145">
        <v>0</v>
      </c>
      <c r="D43" s="41"/>
    </row>
    <row r="44" spans="1:4" ht="17.399999999999999">
      <c r="A44" s="41" t="s">
        <v>532</v>
      </c>
      <c r="B44" s="41"/>
      <c r="C44" s="145">
        <v>0</v>
      </c>
      <c r="D44" s="41"/>
    </row>
    <row r="45" spans="1:4" ht="17.399999999999999">
      <c r="A45" s="41" t="s">
        <v>462</v>
      </c>
      <c r="B45" s="41"/>
      <c r="C45" s="145">
        <v>0</v>
      </c>
      <c r="D45" s="41"/>
    </row>
    <row r="46" spans="1:4">
      <c r="D46" s="42" t="s">
        <v>561</v>
      </c>
    </row>
  </sheetData>
  <sortState xmlns:xlrd2="http://schemas.microsoft.com/office/spreadsheetml/2017/richdata2" ref="A2:D45">
    <sortCondition descending="1" ref="B2:B45"/>
    <sortCondition descending="1" ref="C2:C45"/>
  </sortState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D63"/>
  <sheetViews>
    <sheetView workbookViewId="0">
      <selection activeCell="E57" sqref="E57"/>
    </sheetView>
  </sheetViews>
  <sheetFormatPr defaultColWidth="11" defaultRowHeight="15.6"/>
  <cols>
    <col min="1" max="1" width="21.09765625" bestFit="1" customWidth="1"/>
    <col min="2" max="2" width="15.5" bestFit="1" customWidth="1"/>
    <col min="3" max="3" width="11.8984375" style="42" bestFit="1" customWidth="1"/>
    <col min="4" max="4" width="5.59765625" style="42" bestFit="1" customWidth="1"/>
  </cols>
  <sheetData>
    <row r="1" spans="1:4" ht="17.399999999999999">
      <c r="A1" s="230" t="s">
        <v>45</v>
      </c>
      <c r="B1" s="183" t="s">
        <v>293</v>
      </c>
      <c r="C1" s="231" t="s">
        <v>47</v>
      </c>
      <c r="D1" s="154" t="s">
        <v>46</v>
      </c>
    </row>
    <row r="2" spans="1:4">
      <c r="A2" s="189" t="s">
        <v>472</v>
      </c>
      <c r="B2" s="41">
        <v>21</v>
      </c>
      <c r="C2" s="41">
        <v>5</v>
      </c>
      <c r="D2" s="41">
        <v>1</v>
      </c>
    </row>
    <row r="3" spans="1:4">
      <c r="A3" s="189" t="s">
        <v>473</v>
      </c>
      <c r="B3" s="41">
        <v>20</v>
      </c>
      <c r="C3" s="41">
        <v>10</v>
      </c>
      <c r="D3" s="41">
        <v>2</v>
      </c>
    </row>
    <row r="4" spans="1:4">
      <c r="A4" s="189" t="s">
        <v>459</v>
      </c>
      <c r="B4" s="41">
        <v>18</v>
      </c>
      <c r="C4" s="41">
        <v>15</v>
      </c>
      <c r="D4" s="41">
        <v>3</v>
      </c>
    </row>
    <row r="5" spans="1:4">
      <c r="A5" s="189" t="s">
        <v>454</v>
      </c>
      <c r="B5" s="41">
        <v>18</v>
      </c>
      <c r="C5" s="41">
        <v>5</v>
      </c>
      <c r="D5" s="41">
        <v>1</v>
      </c>
    </row>
    <row r="6" spans="1:4">
      <c r="A6" s="189" t="s">
        <v>452</v>
      </c>
      <c r="B6" s="41">
        <v>17</v>
      </c>
      <c r="C6" s="41">
        <v>10</v>
      </c>
      <c r="D6" s="41">
        <v>2</v>
      </c>
    </row>
    <row r="7" spans="1:4">
      <c r="A7" s="189" t="s">
        <v>444</v>
      </c>
      <c r="B7" s="41">
        <v>17</v>
      </c>
      <c r="C7" s="41">
        <v>5</v>
      </c>
      <c r="D7" s="41">
        <v>1</v>
      </c>
    </row>
    <row r="8" spans="1:4">
      <c r="A8" s="189" t="s">
        <v>445</v>
      </c>
      <c r="B8" s="41">
        <v>17</v>
      </c>
      <c r="C8" s="41"/>
      <c r="D8" s="41"/>
    </row>
    <row r="9" spans="1:4">
      <c r="A9" s="189" t="s">
        <v>453</v>
      </c>
      <c r="B9" s="41">
        <v>17</v>
      </c>
      <c r="C9" s="41"/>
      <c r="D9" s="41"/>
    </row>
    <row r="10" spans="1:4">
      <c r="A10" s="189" t="s">
        <v>449</v>
      </c>
      <c r="B10" s="41">
        <v>16</v>
      </c>
      <c r="C10" s="41">
        <v>5</v>
      </c>
      <c r="D10" s="41">
        <v>1</v>
      </c>
    </row>
    <row r="11" spans="1:4">
      <c r="A11" s="189" t="s">
        <v>467</v>
      </c>
      <c r="B11" s="41">
        <v>16</v>
      </c>
      <c r="C11" s="94">
        <v>5</v>
      </c>
      <c r="D11" s="94">
        <v>1</v>
      </c>
    </row>
    <row r="12" spans="1:4">
      <c r="A12" s="189" t="s">
        <v>470</v>
      </c>
      <c r="B12" s="41">
        <v>16</v>
      </c>
      <c r="C12" s="41"/>
      <c r="D12" s="41"/>
    </row>
    <row r="13" spans="1:4">
      <c r="A13" s="189" t="s">
        <v>461</v>
      </c>
      <c r="B13" s="41">
        <v>15</v>
      </c>
      <c r="C13" s="41">
        <v>31</v>
      </c>
      <c r="D13" s="41"/>
    </row>
    <row r="14" spans="1:4">
      <c r="A14" s="189" t="s">
        <v>478</v>
      </c>
      <c r="B14" s="41">
        <v>15</v>
      </c>
      <c r="C14" s="41">
        <v>20</v>
      </c>
      <c r="D14" s="41"/>
    </row>
    <row r="15" spans="1:4">
      <c r="A15" s="189" t="s">
        <v>457</v>
      </c>
      <c r="B15" s="41">
        <v>14</v>
      </c>
      <c r="C15" s="41">
        <v>10</v>
      </c>
      <c r="D15" s="41">
        <v>2</v>
      </c>
    </row>
    <row r="16" spans="1:4">
      <c r="A16" s="189" t="s">
        <v>464</v>
      </c>
      <c r="B16" s="41">
        <v>14</v>
      </c>
      <c r="C16" s="41">
        <v>5</v>
      </c>
      <c r="D16" s="41">
        <v>1</v>
      </c>
    </row>
    <row r="17" spans="1:4">
      <c r="A17" s="189" t="s">
        <v>446</v>
      </c>
      <c r="B17" s="41">
        <v>14</v>
      </c>
      <c r="C17" s="41"/>
      <c r="D17" s="41"/>
    </row>
    <row r="18" spans="1:4">
      <c r="A18" s="189" t="s">
        <v>460</v>
      </c>
      <c r="B18" s="41">
        <v>14</v>
      </c>
      <c r="C18" s="41"/>
      <c r="D18" s="41"/>
    </row>
    <row r="19" spans="1:4">
      <c r="A19" s="189" t="s">
        <v>477</v>
      </c>
      <c r="B19" s="41">
        <v>13</v>
      </c>
      <c r="C19" s="41">
        <v>11</v>
      </c>
      <c r="D19" s="41"/>
    </row>
    <row r="20" spans="1:4">
      <c r="A20" s="189" t="s">
        <v>481</v>
      </c>
      <c r="B20" s="41">
        <v>13</v>
      </c>
      <c r="C20" s="94">
        <v>5</v>
      </c>
      <c r="D20" s="94">
        <v>1</v>
      </c>
    </row>
    <row r="21" spans="1:4">
      <c r="A21" s="189" t="s">
        <v>469</v>
      </c>
      <c r="B21" s="41">
        <v>13</v>
      </c>
      <c r="C21" s="41">
        <v>3</v>
      </c>
      <c r="D21" s="41"/>
    </row>
    <row r="22" spans="1:4">
      <c r="A22" s="189" t="s">
        <v>456</v>
      </c>
      <c r="B22" s="41">
        <v>13</v>
      </c>
      <c r="C22" s="41"/>
      <c r="D22" s="41"/>
    </row>
    <row r="23" spans="1:4">
      <c r="A23" s="189" t="s">
        <v>462</v>
      </c>
      <c r="B23" s="41">
        <v>12</v>
      </c>
      <c r="C23" s="41">
        <v>17</v>
      </c>
      <c r="D23" s="41"/>
    </row>
    <row r="24" spans="1:4">
      <c r="A24" s="189" t="s">
        <v>447</v>
      </c>
      <c r="B24" s="41">
        <v>12</v>
      </c>
      <c r="C24" s="41"/>
      <c r="D24" s="41"/>
    </row>
    <row r="25" spans="1:4">
      <c r="A25" s="189" t="s">
        <v>465</v>
      </c>
      <c r="B25" s="41">
        <v>11</v>
      </c>
      <c r="C25" s="41">
        <v>15</v>
      </c>
      <c r="D25" s="41">
        <v>3</v>
      </c>
    </row>
    <row r="26" spans="1:4">
      <c r="A26" s="189" t="s">
        <v>458</v>
      </c>
      <c r="B26" s="41">
        <v>11</v>
      </c>
      <c r="C26" s="94">
        <v>5</v>
      </c>
      <c r="D26" s="94">
        <v>1</v>
      </c>
    </row>
    <row r="27" spans="1:4">
      <c r="A27" s="189" t="s">
        <v>451</v>
      </c>
      <c r="B27" s="41">
        <v>11</v>
      </c>
      <c r="C27" s="41"/>
      <c r="D27" s="41"/>
    </row>
    <row r="28" spans="1:4">
      <c r="A28" s="189" t="s">
        <v>476</v>
      </c>
      <c r="B28" s="41">
        <v>10</v>
      </c>
      <c r="C28" s="41">
        <v>54</v>
      </c>
      <c r="D28" s="41"/>
    </row>
    <row r="29" spans="1:4">
      <c r="A29" s="189" t="s">
        <v>450</v>
      </c>
      <c r="B29" s="41">
        <v>10</v>
      </c>
      <c r="C29" s="41">
        <v>5</v>
      </c>
      <c r="D29" s="41">
        <v>1</v>
      </c>
    </row>
    <row r="30" spans="1:4">
      <c r="A30" s="189" t="s">
        <v>466</v>
      </c>
      <c r="B30" s="41">
        <v>10</v>
      </c>
      <c r="C30" s="41"/>
      <c r="D30" s="41"/>
    </row>
    <row r="31" spans="1:4">
      <c r="A31" s="189" t="s">
        <v>479</v>
      </c>
      <c r="B31" s="41">
        <v>8</v>
      </c>
      <c r="C31" s="41">
        <v>10</v>
      </c>
      <c r="D31" s="41">
        <v>2</v>
      </c>
    </row>
    <row r="32" spans="1:4">
      <c r="A32" s="189" t="s">
        <v>475</v>
      </c>
      <c r="B32" s="41">
        <v>8</v>
      </c>
      <c r="C32" s="41">
        <v>5</v>
      </c>
      <c r="D32" s="41">
        <v>1</v>
      </c>
    </row>
    <row r="33" spans="1:4">
      <c r="A33" s="189" t="s">
        <v>443</v>
      </c>
      <c r="B33" s="41">
        <v>7</v>
      </c>
      <c r="C33" s="41"/>
      <c r="D33" s="41"/>
    </row>
    <row r="34" spans="1:4">
      <c r="A34" s="189" t="s">
        <v>480</v>
      </c>
      <c r="B34" s="41">
        <v>6</v>
      </c>
      <c r="C34" s="94">
        <v>5</v>
      </c>
      <c r="D34" s="94">
        <v>1</v>
      </c>
    </row>
    <row r="35" spans="1:4">
      <c r="A35" s="189" t="s">
        <v>474</v>
      </c>
      <c r="B35" s="41">
        <v>6</v>
      </c>
      <c r="C35" s="41"/>
      <c r="D35" s="41"/>
    </row>
    <row r="36" spans="1:4">
      <c r="A36" s="189" t="s">
        <v>571</v>
      </c>
      <c r="B36" s="41">
        <v>6</v>
      </c>
      <c r="C36" s="41"/>
      <c r="D36" s="41"/>
    </row>
    <row r="37" spans="1:4">
      <c r="A37" s="189" t="s">
        <v>463</v>
      </c>
      <c r="B37" s="41">
        <v>5</v>
      </c>
      <c r="C37" s="41"/>
      <c r="D37" s="41"/>
    </row>
    <row r="38" spans="1:4">
      <c r="A38" s="189" t="s">
        <v>468</v>
      </c>
      <c r="B38" s="41">
        <v>4</v>
      </c>
      <c r="C38" s="94">
        <v>5</v>
      </c>
      <c r="D38" s="232">
        <v>1</v>
      </c>
    </row>
    <row r="39" spans="1:4">
      <c r="A39" s="189" t="s">
        <v>471</v>
      </c>
      <c r="B39" s="41">
        <v>4</v>
      </c>
      <c r="C39" s="41"/>
      <c r="D39" s="41"/>
    </row>
    <row r="40" spans="1:4">
      <c r="A40" s="200" t="s">
        <v>573</v>
      </c>
      <c r="B40" s="41">
        <v>4</v>
      </c>
      <c r="C40" s="41"/>
      <c r="D40" s="41"/>
    </row>
    <row r="41" spans="1:4">
      <c r="A41" s="189" t="s">
        <v>455</v>
      </c>
      <c r="B41" s="41">
        <v>3</v>
      </c>
      <c r="C41" s="41">
        <v>5</v>
      </c>
      <c r="D41" s="41">
        <v>1</v>
      </c>
    </row>
    <row r="42" spans="1:4">
      <c r="A42" s="200" t="s">
        <v>585</v>
      </c>
      <c r="B42" s="41">
        <v>2</v>
      </c>
      <c r="C42" s="41"/>
      <c r="D42" s="41"/>
    </row>
    <row r="43" spans="1:4">
      <c r="A43" s="200" t="s">
        <v>587</v>
      </c>
      <c r="B43" s="41">
        <v>2</v>
      </c>
      <c r="C43" s="41"/>
      <c r="D43" s="41"/>
    </row>
    <row r="44" spans="1:4">
      <c r="A44" s="200" t="s">
        <v>578</v>
      </c>
      <c r="B44" s="41">
        <v>2</v>
      </c>
      <c r="C44" s="41"/>
      <c r="D44" s="41"/>
    </row>
    <row r="45" spans="1:4">
      <c r="A45" s="200" t="s">
        <v>572</v>
      </c>
      <c r="B45" s="41">
        <v>2</v>
      </c>
      <c r="C45" s="41"/>
      <c r="D45" s="41"/>
    </row>
    <row r="46" spans="1:4">
      <c r="A46" s="200" t="s">
        <v>582</v>
      </c>
      <c r="B46" s="41">
        <v>1</v>
      </c>
      <c r="C46" s="41"/>
      <c r="D46" s="41"/>
    </row>
    <row r="47" spans="1:4">
      <c r="A47" s="200" t="s">
        <v>555</v>
      </c>
      <c r="B47" s="41">
        <v>1</v>
      </c>
      <c r="C47" s="41"/>
      <c r="D47" s="41"/>
    </row>
    <row r="48" spans="1:4">
      <c r="A48" s="189" t="s">
        <v>448</v>
      </c>
      <c r="B48" s="41">
        <v>1</v>
      </c>
      <c r="C48" s="41"/>
      <c r="D48" s="41"/>
    </row>
    <row r="49" spans="1:4">
      <c r="A49" s="200" t="s">
        <v>577</v>
      </c>
      <c r="B49" s="41">
        <v>1</v>
      </c>
      <c r="C49" s="41"/>
      <c r="D49" s="41"/>
    </row>
    <row r="50" spans="1:4">
      <c r="A50" s="200" t="s">
        <v>536</v>
      </c>
      <c r="B50" s="41">
        <v>1</v>
      </c>
      <c r="C50" s="41"/>
      <c r="D50" s="186"/>
    </row>
    <row r="51" spans="1:4">
      <c r="A51" s="200" t="s">
        <v>593</v>
      </c>
      <c r="B51" s="41">
        <v>1</v>
      </c>
      <c r="C51" s="41"/>
      <c r="D51" s="186"/>
    </row>
    <row r="52" spans="1:4">
      <c r="A52" s="200" t="s">
        <v>583</v>
      </c>
      <c r="B52" s="41">
        <v>1</v>
      </c>
      <c r="C52" s="41"/>
      <c r="D52" s="41"/>
    </row>
    <row r="53" spans="1:4">
      <c r="A53" s="200" t="s">
        <v>566</v>
      </c>
      <c r="B53" s="41">
        <v>1</v>
      </c>
      <c r="C53" s="41"/>
      <c r="D53" s="41"/>
    </row>
    <row r="54" spans="1:4">
      <c r="A54" s="200" t="s">
        <v>589</v>
      </c>
      <c r="B54" s="41">
        <v>1</v>
      </c>
      <c r="C54" s="41"/>
      <c r="D54" s="186"/>
    </row>
    <row r="55" spans="1:4">
      <c r="A55" s="200" t="s">
        <v>537</v>
      </c>
      <c r="B55" s="41">
        <v>1</v>
      </c>
      <c r="C55" s="41"/>
      <c r="D55" s="186"/>
    </row>
    <row r="56" spans="1:4">
      <c r="A56" s="200" t="s">
        <v>532</v>
      </c>
      <c r="B56" s="41">
        <v>1</v>
      </c>
      <c r="C56" s="41"/>
      <c r="D56" s="41"/>
    </row>
    <row r="57" spans="1:4">
      <c r="B57" s="156" t="s">
        <v>361</v>
      </c>
      <c r="C57" s="41">
        <v>271</v>
      </c>
      <c r="D57" s="41">
        <v>27</v>
      </c>
    </row>
    <row r="58" spans="1:4">
      <c r="C58" s="42" t="s">
        <v>363</v>
      </c>
      <c r="D58" s="41">
        <v>0</v>
      </c>
    </row>
    <row r="59" spans="1:4">
      <c r="C59" s="42" t="s">
        <v>361</v>
      </c>
      <c r="D59" s="41">
        <v>27</v>
      </c>
    </row>
    <row r="62" spans="1:4">
      <c r="C62" s="41" t="s">
        <v>624</v>
      </c>
      <c r="D62" s="41">
        <v>13</v>
      </c>
    </row>
    <row r="63" spans="1:4">
      <c r="C63" s="41" t="s">
        <v>625</v>
      </c>
      <c r="D63" s="41">
        <v>14</v>
      </c>
    </row>
  </sheetData>
  <sortState xmlns:xlrd2="http://schemas.microsoft.com/office/spreadsheetml/2017/richdata2" ref="A2:D56">
    <sortCondition descending="1" ref="B2:B56"/>
    <sortCondition descending="1" ref="C2:C56"/>
  </sortState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Q69"/>
  <sheetViews>
    <sheetView topLeftCell="A16" workbookViewId="0">
      <selection activeCell="I39" sqref="I39"/>
    </sheetView>
  </sheetViews>
  <sheetFormatPr defaultColWidth="11" defaultRowHeight="15.6"/>
  <cols>
    <col min="1" max="1" width="21.09765625" style="219" bestFit="1" customWidth="1"/>
    <col min="2" max="2" width="17" style="219" bestFit="1" customWidth="1"/>
    <col min="3" max="3" width="7.59765625" style="42" bestFit="1" customWidth="1"/>
    <col min="4" max="5" width="5.59765625" style="42" bestFit="1" customWidth="1"/>
    <col min="6" max="6" width="5.8984375" style="42" bestFit="1" customWidth="1"/>
    <col min="7" max="8" width="5.59765625" style="42" bestFit="1" customWidth="1"/>
    <col min="9" max="9" width="13.59765625" style="42" bestFit="1" customWidth="1"/>
    <col min="10" max="10" width="8.8984375" style="42" bestFit="1" customWidth="1"/>
    <col min="11" max="11" width="5.3984375" style="42" bestFit="1" customWidth="1"/>
    <col min="12" max="13" width="5.09765625" style="42" bestFit="1" customWidth="1"/>
    <col min="14" max="14" width="14.5" style="42" bestFit="1" customWidth="1"/>
    <col min="15" max="15" width="11.09765625" style="42" bestFit="1" customWidth="1"/>
    <col min="16" max="16" width="12" style="42" bestFit="1" customWidth="1"/>
    <col min="17" max="17" width="12.5" style="42" bestFit="1" customWidth="1"/>
  </cols>
  <sheetData>
    <row r="1" spans="1:17">
      <c r="A1" s="220" t="s">
        <v>45</v>
      </c>
      <c r="B1" s="220" t="s">
        <v>53</v>
      </c>
      <c r="C1" s="70" t="s">
        <v>41</v>
      </c>
      <c r="D1" s="70" t="s">
        <v>109</v>
      </c>
      <c r="E1" s="70" t="s">
        <v>110</v>
      </c>
      <c r="F1" s="70" t="s">
        <v>111</v>
      </c>
      <c r="G1" s="70" t="s">
        <v>295</v>
      </c>
      <c r="H1" s="70" t="s">
        <v>46</v>
      </c>
      <c r="I1" s="70" t="s">
        <v>48</v>
      </c>
      <c r="J1" s="70" t="s">
        <v>673</v>
      </c>
      <c r="K1" s="70" t="s">
        <v>49</v>
      </c>
      <c r="L1" s="126" t="s">
        <v>483</v>
      </c>
      <c r="M1" s="129" t="s">
        <v>484</v>
      </c>
      <c r="N1" s="130" t="s">
        <v>293</v>
      </c>
      <c r="O1" s="131" t="s">
        <v>485</v>
      </c>
      <c r="P1" s="130" t="s">
        <v>486</v>
      </c>
      <c r="Q1" s="131" t="s">
        <v>487</v>
      </c>
    </row>
    <row r="2" spans="1:17">
      <c r="A2" s="189" t="s">
        <v>445</v>
      </c>
      <c r="B2" s="189" t="s">
        <v>93</v>
      </c>
      <c r="C2" s="41">
        <v>28</v>
      </c>
      <c r="D2" s="41">
        <v>9</v>
      </c>
      <c r="E2" s="41"/>
      <c r="F2" s="41">
        <v>19</v>
      </c>
      <c r="G2" s="41"/>
      <c r="H2" s="41"/>
      <c r="I2" s="41"/>
      <c r="J2" s="41"/>
      <c r="K2" s="41"/>
      <c r="L2" s="41">
        <v>1</v>
      </c>
      <c r="M2" s="41"/>
      <c r="N2" s="41">
        <v>19</v>
      </c>
      <c r="O2" s="41">
        <v>6</v>
      </c>
      <c r="P2" s="41"/>
      <c r="Q2" s="41"/>
    </row>
    <row r="3" spans="1:17">
      <c r="A3" s="189" t="s">
        <v>470</v>
      </c>
      <c r="B3" s="189" t="s">
        <v>93</v>
      </c>
      <c r="C3" s="41">
        <v>20</v>
      </c>
      <c r="D3" s="41">
        <v>9</v>
      </c>
      <c r="E3" s="41"/>
      <c r="F3" s="41">
        <v>11</v>
      </c>
      <c r="G3" s="41"/>
      <c r="H3" s="41"/>
      <c r="I3" s="41"/>
      <c r="J3" s="41"/>
      <c r="K3" s="41"/>
      <c r="L3" s="41">
        <v>2</v>
      </c>
      <c r="M3" s="41"/>
      <c r="N3" s="41">
        <v>13</v>
      </c>
      <c r="O3" s="41">
        <v>4</v>
      </c>
      <c r="P3" s="41"/>
      <c r="Q3" s="41"/>
    </row>
    <row r="4" spans="1:17">
      <c r="A4" t="s">
        <v>628</v>
      </c>
      <c r="B4" s="189" t="s">
        <v>93</v>
      </c>
      <c r="C4" s="41">
        <v>17</v>
      </c>
      <c r="D4" s="41">
        <v>4</v>
      </c>
      <c r="E4" s="41"/>
      <c r="F4" s="41">
        <v>13</v>
      </c>
      <c r="G4" s="41"/>
      <c r="H4" s="41"/>
      <c r="I4" s="41"/>
      <c r="J4" s="41"/>
      <c r="K4" s="41"/>
      <c r="L4" s="41">
        <v>2</v>
      </c>
      <c r="M4" s="41"/>
      <c r="N4" s="41">
        <v>12</v>
      </c>
      <c r="O4" s="41">
        <v>2</v>
      </c>
      <c r="P4" s="41"/>
      <c r="Q4" s="41"/>
    </row>
    <row r="5" spans="1:17">
      <c r="A5" t="s">
        <v>629</v>
      </c>
      <c r="B5" s="189" t="s">
        <v>101</v>
      </c>
      <c r="C5" s="41">
        <v>27</v>
      </c>
      <c r="D5" s="41">
        <v>8</v>
      </c>
      <c r="E5" s="41"/>
      <c r="F5" s="41">
        <v>18</v>
      </c>
      <c r="G5" s="41"/>
      <c r="H5" s="41"/>
      <c r="I5" s="41"/>
      <c r="J5" s="41"/>
      <c r="K5" s="41"/>
      <c r="L5" s="41"/>
      <c r="M5" s="41"/>
      <c r="N5" s="41">
        <v>18</v>
      </c>
      <c r="O5" s="41">
        <v>6</v>
      </c>
      <c r="P5" s="41"/>
      <c r="Q5" s="41"/>
    </row>
    <row r="6" spans="1:17">
      <c r="A6" s="189" t="s">
        <v>444</v>
      </c>
      <c r="B6" s="189" t="s">
        <v>101</v>
      </c>
      <c r="C6" s="41">
        <v>18</v>
      </c>
      <c r="D6" s="41">
        <v>7</v>
      </c>
      <c r="E6" s="41"/>
      <c r="F6" s="41">
        <v>11</v>
      </c>
      <c r="G6" s="41"/>
      <c r="H6" s="41"/>
      <c r="I6" s="41"/>
      <c r="J6" s="41"/>
      <c r="K6" s="41"/>
      <c r="L6" s="41">
        <v>1</v>
      </c>
      <c r="M6" s="41"/>
      <c r="N6" s="41">
        <v>14</v>
      </c>
      <c r="O6" s="41">
        <v>4</v>
      </c>
      <c r="P6" s="41"/>
      <c r="Q6" s="41"/>
    </row>
    <row r="7" spans="1:17">
      <c r="A7" s="219" t="s">
        <v>630</v>
      </c>
      <c r="B7" s="189" t="s">
        <v>101</v>
      </c>
      <c r="C7" s="41">
        <v>14</v>
      </c>
      <c r="D7" s="41">
        <v>2</v>
      </c>
      <c r="E7" s="41"/>
      <c r="F7" s="41">
        <v>12</v>
      </c>
      <c r="G7" s="41"/>
      <c r="H7" s="41"/>
      <c r="I7" s="41"/>
      <c r="J7" s="41"/>
      <c r="K7" s="41"/>
      <c r="L7" s="41"/>
      <c r="M7" s="41"/>
      <c r="N7" s="41">
        <v>9</v>
      </c>
      <c r="O7" s="41">
        <v>2</v>
      </c>
      <c r="P7" s="41"/>
      <c r="Q7" s="41"/>
    </row>
    <row r="8" spans="1:17">
      <c r="A8" s="200" t="s">
        <v>632</v>
      </c>
      <c r="B8" s="200" t="s">
        <v>101</v>
      </c>
      <c r="C8" s="41">
        <v>3</v>
      </c>
      <c r="D8" s="41">
        <v>1</v>
      </c>
      <c r="E8" s="41"/>
      <c r="F8" s="41">
        <v>2</v>
      </c>
      <c r="G8" s="41"/>
      <c r="H8" s="41"/>
      <c r="I8" s="41"/>
      <c r="J8" s="41"/>
      <c r="K8" s="41"/>
      <c r="L8" s="41"/>
      <c r="M8" s="41"/>
      <c r="N8" s="41">
        <v>1</v>
      </c>
      <c r="O8" s="41"/>
      <c r="P8" s="41"/>
      <c r="Q8" s="41"/>
    </row>
    <row r="9" spans="1:17">
      <c r="A9" s="219" t="s">
        <v>631</v>
      </c>
      <c r="B9" s="189" t="s">
        <v>101</v>
      </c>
      <c r="C9" s="41">
        <v>13</v>
      </c>
      <c r="D9" s="41">
        <v>3</v>
      </c>
      <c r="E9" s="41"/>
      <c r="F9" s="41">
        <v>10</v>
      </c>
      <c r="G9" s="41"/>
      <c r="H9" s="41"/>
      <c r="I9" s="41"/>
      <c r="J9" s="41"/>
      <c r="K9" s="41"/>
      <c r="L9" s="41"/>
      <c r="M9" s="41"/>
      <c r="N9" s="41">
        <v>11</v>
      </c>
      <c r="O9" s="41">
        <v>2</v>
      </c>
      <c r="P9" s="41"/>
      <c r="Q9" s="41"/>
    </row>
    <row r="10" spans="1:17">
      <c r="A10" s="189" t="s">
        <v>448</v>
      </c>
      <c r="B10" s="189" t="s">
        <v>100</v>
      </c>
      <c r="C10" s="41">
        <v>13</v>
      </c>
      <c r="D10" s="41">
        <v>6</v>
      </c>
      <c r="E10" s="41"/>
      <c r="F10" s="41">
        <v>7</v>
      </c>
      <c r="G10" s="41">
        <v>5</v>
      </c>
      <c r="H10" s="41">
        <v>1</v>
      </c>
      <c r="I10" s="41"/>
      <c r="J10" s="41"/>
      <c r="K10" s="41"/>
      <c r="L10" s="41"/>
      <c r="M10" s="41"/>
      <c r="N10" s="41">
        <v>6</v>
      </c>
      <c r="O10" s="41">
        <v>4</v>
      </c>
      <c r="P10" s="41"/>
      <c r="Q10" s="41"/>
    </row>
    <row r="11" spans="1:17">
      <c r="A11" s="189" t="s">
        <v>472</v>
      </c>
      <c r="B11" s="189" t="s">
        <v>100</v>
      </c>
      <c r="C11" s="41">
        <v>27</v>
      </c>
      <c r="D11" s="41">
        <v>10</v>
      </c>
      <c r="E11" s="41"/>
      <c r="F11" s="41">
        <v>18</v>
      </c>
      <c r="G11" s="41">
        <v>15</v>
      </c>
      <c r="H11" s="41">
        <v>3</v>
      </c>
      <c r="I11" s="41"/>
      <c r="J11" s="41"/>
      <c r="K11" s="41"/>
      <c r="L11" s="41">
        <v>2</v>
      </c>
      <c r="M11" s="41"/>
      <c r="N11" s="41">
        <v>19</v>
      </c>
      <c r="O11" s="41">
        <v>5</v>
      </c>
      <c r="P11" s="41"/>
      <c r="Q11" s="41"/>
    </row>
    <row r="12" spans="1:17">
      <c r="A12" s="189" t="s">
        <v>449</v>
      </c>
      <c r="B12" s="189" t="s">
        <v>100</v>
      </c>
      <c r="C12" s="41">
        <v>7</v>
      </c>
      <c r="D12" s="41">
        <v>3</v>
      </c>
      <c r="E12" s="41"/>
      <c r="F12" s="41">
        <v>4</v>
      </c>
      <c r="G12" s="41"/>
      <c r="H12" s="41"/>
      <c r="I12" s="41"/>
      <c r="J12" s="41"/>
      <c r="K12" s="41"/>
      <c r="L12" s="41"/>
      <c r="M12" s="41"/>
      <c r="N12" s="41">
        <v>6</v>
      </c>
      <c r="O12" s="41">
        <v>1</v>
      </c>
      <c r="P12" s="41"/>
      <c r="Q12" s="41"/>
    </row>
    <row r="13" spans="1:17">
      <c r="A13" s="200" t="s">
        <v>757</v>
      </c>
      <c r="B13" s="200" t="s">
        <v>100</v>
      </c>
      <c r="C13" s="41">
        <v>1</v>
      </c>
      <c r="D13" s="41"/>
      <c r="E13" s="41"/>
      <c r="F13" s="41">
        <v>1</v>
      </c>
      <c r="G13" s="41"/>
      <c r="H13" s="41"/>
      <c r="I13" s="41"/>
      <c r="J13" s="41"/>
      <c r="K13" s="41"/>
      <c r="L13" s="41"/>
      <c r="M13" s="41"/>
      <c r="N13" s="41">
        <v>1</v>
      </c>
      <c r="O13" s="41"/>
      <c r="P13" s="41"/>
      <c r="Q13" s="41"/>
    </row>
    <row r="14" spans="1:17">
      <c r="A14" s="189" t="s">
        <v>572</v>
      </c>
      <c r="B14" s="189" t="s">
        <v>488</v>
      </c>
      <c r="C14" s="41">
        <v>19</v>
      </c>
      <c r="D14" s="41">
        <v>4</v>
      </c>
      <c r="E14" s="41"/>
      <c r="F14" s="41">
        <v>15</v>
      </c>
      <c r="G14" s="41">
        <v>10</v>
      </c>
      <c r="H14" s="41">
        <v>2</v>
      </c>
      <c r="I14" s="41"/>
      <c r="J14" s="41"/>
      <c r="K14" s="41"/>
      <c r="L14" s="41">
        <v>1</v>
      </c>
      <c r="M14" s="41"/>
      <c r="N14" s="41">
        <v>13</v>
      </c>
      <c r="O14" s="41">
        <v>4</v>
      </c>
      <c r="P14" s="41" t="s">
        <v>758</v>
      </c>
      <c r="Q14" s="41"/>
    </row>
    <row r="15" spans="1:17">
      <c r="A15" s="189" t="s">
        <v>452</v>
      </c>
      <c r="B15" s="189" t="s">
        <v>488</v>
      </c>
      <c r="C15" s="41">
        <v>12</v>
      </c>
      <c r="D15" s="41">
        <v>4</v>
      </c>
      <c r="E15" s="41"/>
      <c r="F15" s="41">
        <v>8</v>
      </c>
      <c r="G15" s="41"/>
      <c r="H15" s="41"/>
      <c r="I15" s="41"/>
      <c r="J15" s="41"/>
      <c r="K15" s="41"/>
      <c r="L15" s="41">
        <v>1</v>
      </c>
      <c r="M15" s="41"/>
      <c r="N15" s="41">
        <v>11</v>
      </c>
      <c r="O15" s="41">
        <v>1</v>
      </c>
      <c r="P15" s="41"/>
      <c r="Q15" s="41"/>
    </row>
    <row r="16" spans="1:17">
      <c r="A16" s="189" t="s">
        <v>721</v>
      </c>
      <c r="B16" s="189" t="s">
        <v>488</v>
      </c>
      <c r="C16" s="41">
        <v>12</v>
      </c>
      <c r="D16" s="41">
        <v>1</v>
      </c>
      <c r="E16" s="41"/>
      <c r="F16" s="41">
        <v>11</v>
      </c>
      <c r="G16" s="41"/>
      <c r="H16" s="41"/>
      <c r="I16" s="41"/>
      <c r="J16" s="41"/>
      <c r="K16" s="41"/>
      <c r="L16" s="41"/>
      <c r="M16" s="41"/>
      <c r="N16" s="41">
        <v>11</v>
      </c>
      <c r="O16" s="41">
        <v>1</v>
      </c>
      <c r="P16" s="41"/>
      <c r="Q16" s="41"/>
    </row>
    <row r="17" spans="1:17">
      <c r="A17" s="189" t="s">
        <v>473</v>
      </c>
      <c r="B17" s="189" t="s">
        <v>489</v>
      </c>
      <c r="C17" s="41">
        <v>16</v>
      </c>
      <c r="D17" s="41">
        <v>7</v>
      </c>
      <c r="E17" s="41"/>
      <c r="F17" s="41">
        <v>9</v>
      </c>
      <c r="G17" s="41">
        <v>5</v>
      </c>
      <c r="H17" s="41">
        <v>1</v>
      </c>
      <c r="I17" s="41"/>
      <c r="J17" s="41"/>
      <c r="K17" s="41"/>
      <c r="L17" s="41"/>
      <c r="M17" s="41"/>
      <c r="N17" s="41">
        <v>10</v>
      </c>
      <c r="O17" s="41">
        <v>6</v>
      </c>
      <c r="P17" s="41"/>
      <c r="Q17" s="41"/>
    </row>
    <row r="18" spans="1:17">
      <c r="A18" s="189" t="s">
        <v>450</v>
      </c>
      <c r="B18" s="189" t="s">
        <v>489</v>
      </c>
      <c r="C18" s="41">
        <v>17</v>
      </c>
      <c r="D18" s="41">
        <v>8</v>
      </c>
      <c r="E18" s="41"/>
      <c r="F18" s="41">
        <v>9</v>
      </c>
      <c r="G18" s="41"/>
      <c r="H18" s="41"/>
      <c r="I18" s="41"/>
      <c r="J18" s="41"/>
      <c r="K18" s="41"/>
      <c r="L18" s="41">
        <v>3</v>
      </c>
      <c r="M18" s="41"/>
      <c r="N18" s="41">
        <v>11</v>
      </c>
      <c r="O18" s="41">
        <v>3</v>
      </c>
      <c r="P18" s="41" t="s">
        <v>542</v>
      </c>
      <c r="Q18" s="41"/>
    </row>
    <row r="19" spans="1:17">
      <c r="A19" s="189" t="s">
        <v>451</v>
      </c>
      <c r="B19" s="189" t="s">
        <v>489</v>
      </c>
      <c r="C19" s="41">
        <v>22</v>
      </c>
      <c r="D19" s="41">
        <v>5</v>
      </c>
      <c r="E19" s="41"/>
      <c r="F19" s="41">
        <v>17</v>
      </c>
      <c r="G19" s="41"/>
      <c r="H19" s="41"/>
      <c r="I19" s="41"/>
      <c r="J19" s="41"/>
      <c r="K19" s="41"/>
      <c r="L19" s="41"/>
      <c r="M19" s="41"/>
      <c r="N19" s="41">
        <v>17</v>
      </c>
      <c r="O19" s="41">
        <v>5</v>
      </c>
      <c r="P19" s="41" t="s">
        <v>590</v>
      </c>
      <c r="Q19" s="41"/>
    </row>
    <row r="20" spans="1:17">
      <c r="A20" s="200" t="s">
        <v>583</v>
      </c>
      <c r="B20" s="200" t="s">
        <v>489</v>
      </c>
      <c r="C20" s="41">
        <v>6</v>
      </c>
      <c r="D20" s="41">
        <v>2</v>
      </c>
      <c r="E20" s="41"/>
      <c r="F20" s="41">
        <v>4</v>
      </c>
      <c r="G20" s="41"/>
      <c r="H20" s="41"/>
      <c r="I20" s="41"/>
      <c r="J20" s="41"/>
      <c r="K20" s="41"/>
      <c r="L20" s="41"/>
      <c r="M20" s="41"/>
      <c r="N20" s="41">
        <v>3</v>
      </c>
      <c r="O20" s="41"/>
      <c r="P20" s="41"/>
      <c r="Q20" s="41"/>
    </row>
    <row r="21" spans="1:17">
      <c r="A21" s="200" t="s">
        <v>633</v>
      </c>
      <c r="B21" s="200" t="s">
        <v>489</v>
      </c>
      <c r="C21" s="41">
        <v>1</v>
      </c>
      <c r="D21" s="41"/>
      <c r="E21" s="41"/>
      <c r="F21" s="41">
        <v>1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</row>
    <row r="22" spans="1:17">
      <c r="A22" s="189" t="s">
        <v>634</v>
      </c>
      <c r="B22" s="189" t="s">
        <v>482</v>
      </c>
      <c r="C22" s="41">
        <v>17</v>
      </c>
      <c r="D22" s="41">
        <v>2</v>
      </c>
      <c r="E22" s="41"/>
      <c r="F22" s="41">
        <v>15</v>
      </c>
      <c r="G22" s="41"/>
      <c r="H22" s="41"/>
      <c r="I22" s="41"/>
      <c r="J22" s="41"/>
      <c r="K22" s="41"/>
      <c r="L22" s="41"/>
      <c r="M22" s="41"/>
      <c r="N22" s="41">
        <v>13</v>
      </c>
      <c r="O22" s="41">
        <v>1</v>
      </c>
      <c r="P22" s="41"/>
      <c r="Q22" s="41"/>
    </row>
    <row r="23" spans="1:17">
      <c r="A23" s="189" t="s">
        <v>454</v>
      </c>
      <c r="B23" s="189" t="s">
        <v>482</v>
      </c>
      <c r="C23" s="41">
        <v>11</v>
      </c>
      <c r="D23" s="41">
        <v>3</v>
      </c>
      <c r="E23" s="41"/>
      <c r="F23" s="41">
        <v>8</v>
      </c>
      <c r="G23" s="41"/>
      <c r="H23" s="41"/>
      <c r="I23" s="41"/>
      <c r="J23" s="41"/>
      <c r="K23" s="41"/>
      <c r="L23" s="41"/>
      <c r="M23" s="41"/>
      <c r="N23" s="41">
        <v>8</v>
      </c>
      <c r="O23" s="41">
        <v>1</v>
      </c>
      <c r="P23" s="41"/>
      <c r="Q23" s="41"/>
    </row>
    <row r="24" spans="1:17">
      <c r="A24" s="189" t="s">
        <v>636</v>
      </c>
      <c r="B24" s="189" t="s">
        <v>482</v>
      </c>
      <c r="C24" s="41">
        <v>9</v>
      </c>
      <c r="D24" s="41">
        <v>3</v>
      </c>
      <c r="E24" s="41"/>
      <c r="F24" s="41">
        <v>6</v>
      </c>
      <c r="G24" s="41">
        <v>5</v>
      </c>
      <c r="H24" s="41">
        <v>1</v>
      </c>
      <c r="I24" s="41"/>
      <c r="J24" s="41"/>
      <c r="K24" s="41"/>
      <c r="L24" s="41"/>
      <c r="M24" s="41"/>
      <c r="N24" s="41">
        <v>4</v>
      </c>
      <c r="O24" s="41">
        <v>3</v>
      </c>
      <c r="P24" s="41"/>
      <c r="Q24" s="41"/>
    </row>
    <row r="25" spans="1:17">
      <c r="A25" s="189" t="s">
        <v>455</v>
      </c>
      <c r="B25" s="189" t="s">
        <v>482</v>
      </c>
      <c r="C25" s="41">
        <v>6</v>
      </c>
      <c r="D25" s="41">
        <v>2</v>
      </c>
      <c r="E25" s="41"/>
      <c r="F25" s="41">
        <v>4</v>
      </c>
      <c r="G25" s="41"/>
      <c r="H25" s="41"/>
      <c r="I25" s="41"/>
      <c r="J25" s="41"/>
      <c r="K25" s="41"/>
      <c r="L25" s="41">
        <v>1</v>
      </c>
      <c r="M25" s="41"/>
      <c r="N25" s="41">
        <v>1</v>
      </c>
      <c r="O25" s="41">
        <v>2</v>
      </c>
      <c r="P25" s="41"/>
      <c r="Q25" s="41"/>
    </row>
    <row r="26" spans="1:17">
      <c r="A26" s="200" t="s">
        <v>589</v>
      </c>
      <c r="B26" s="200" t="s">
        <v>482</v>
      </c>
      <c r="C26" s="41">
        <v>5</v>
      </c>
      <c r="D26" s="41">
        <v>1</v>
      </c>
      <c r="E26" s="41"/>
      <c r="F26" s="41">
        <v>4</v>
      </c>
      <c r="G26" s="41">
        <v>5</v>
      </c>
      <c r="H26" s="41">
        <v>1</v>
      </c>
      <c r="I26" s="41"/>
      <c r="J26" s="41"/>
      <c r="K26" s="41"/>
      <c r="L26" s="41"/>
      <c r="M26" s="41"/>
      <c r="N26" s="41">
        <v>3</v>
      </c>
      <c r="O26" s="41"/>
      <c r="P26" s="41"/>
      <c r="Q26" s="41"/>
    </row>
    <row r="27" spans="1:17">
      <c r="A27" s="219" t="s">
        <v>637</v>
      </c>
      <c r="B27" s="189" t="s">
        <v>482</v>
      </c>
      <c r="C27" s="41">
        <v>25</v>
      </c>
      <c r="D27" s="41">
        <v>10</v>
      </c>
      <c r="E27" s="41"/>
      <c r="F27" s="41">
        <v>15</v>
      </c>
      <c r="G27" s="41">
        <v>20</v>
      </c>
      <c r="H27" s="41">
        <v>4</v>
      </c>
      <c r="I27" s="41"/>
      <c r="J27" s="41"/>
      <c r="K27" s="41"/>
      <c r="L27" s="41"/>
      <c r="M27" s="41"/>
      <c r="N27" s="41">
        <v>17</v>
      </c>
      <c r="O27" s="41">
        <v>5</v>
      </c>
      <c r="P27" s="41" t="s">
        <v>747</v>
      </c>
      <c r="Q27" s="41" t="s">
        <v>707</v>
      </c>
    </row>
    <row r="28" spans="1:17">
      <c r="A28" s="189" t="s">
        <v>475</v>
      </c>
      <c r="B28" s="189" t="s">
        <v>482</v>
      </c>
      <c r="C28" s="41">
        <v>16</v>
      </c>
      <c r="D28" s="41">
        <v>8</v>
      </c>
      <c r="E28" s="41"/>
      <c r="F28" s="41">
        <v>8</v>
      </c>
      <c r="G28" s="41">
        <v>5</v>
      </c>
      <c r="H28" s="41">
        <v>1</v>
      </c>
      <c r="I28" s="41"/>
      <c r="J28" s="41"/>
      <c r="K28" s="41"/>
      <c r="L28" s="41"/>
      <c r="M28" s="41"/>
      <c r="N28" s="41">
        <v>10</v>
      </c>
      <c r="O28" s="41">
        <v>5</v>
      </c>
      <c r="P28" s="41"/>
      <c r="Q28" s="41"/>
    </row>
    <row r="29" spans="1:17">
      <c r="A29" s="189" t="s">
        <v>635</v>
      </c>
      <c r="B29" s="189" t="s">
        <v>490</v>
      </c>
      <c r="C29" s="41">
        <v>10</v>
      </c>
      <c r="D29" s="41">
        <v>5</v>
      </c>
      <c r="E29" s="41"/>
      <c r="F29" s="41">
        <v>5</v>
      </c>
      <c r="G29" s="41"/>
      <c r="H29" s="41"/>
      <c r="I29" s="41"/>
      <c r="J29" s="41"/>
      <c r="K29" s="41"/>
      <c r="L29" s="41">
        <v>1</v>
      </c>
      <c r="M29" s="41"/>
      <c r="N29" s="41">
        <v>8</v>
      </c>
      <c r="O29" s="41">
        <v>2</v>
      </c>
      <c r="P29" s="41"/>
      <c r="Q29" s="41"/>
    </row>
    <row r="30" spans="1:17">
      <c r="A30" s="189" t="s">
        <v>456</v>
      </c>
      <c r="B30" s="189" t="s">
        <v>490</v>
      </c>
      <c r="C30" s="41">
        <v>19</v>
      </c>
      <c r="D30" s="41">
        <v>8</v>
      </c>
      <c r="E30" s="41"/>
      <c r="F30" s="41">
        <v>11</v>
      </c>
      <c r="G30" s="41">
        <v>40</v>
      </c>
      <c r="H30" s="41">
        <v>8</v>
      </c>
      <c r="I30" s="41"/>
      <c r="J30" s="41"/>
      <c r="K30" s="41"/>
      <c r="L30" s="41">
        <v>3</v>
      </c>
      <c r="M30" s="41"/>
      <c r="N30" s="41">
        <v>14</v>
      </c>
      <c r="O30" s="41">
        <v>3</v>
      </c>
      <c r="P30" s="249" t="s">
        <v>712</v>
      </c>
      <c r="Q30" s="41"/>
    </row>
    <row r="31" spans="1:17">
      <c r="A31" s="2" t="s">
        <v>638</v>
      </c>
      <c r="B31" s="2" t="s">
        <v>98</v>
      </c>
      <c r="C31" s="41">
        <v>27</v>
      </c>
      <c r="D31" s="41">
        <v>9</v>
      </c>
      <c r="E31" s="41"/>
      <c r="F31" s="41">
        <v>18</v>
      </c>
      <c r="G31" s="41">
        <v>5</v>
      </c>
      <c r="H31" s="41">
        <v>1</v>
      </c>
      <c r="I31" s="41"/>
      <c r="J31" s="41"/>
      <c r="K31" s="41"/>
      <c r="L31" s="41"/>
      <c r="M31" s="41"/>
      <c r="N31" s="41">
        <v>19</v>
      </c>
      <c r="O31" s="41">
        <v>6</v>
      </c>
      <c r="P31" s="41"/>
      <c r="Q31" s="41"/>
    </row>
    <row r="32" spans="1:17">
      <c r="A32" s="200" t="s">
        <v>640</v>
      </c>
      <c r="B32" s="200" t="s">
        <v>98</v>
      </c>
      <c r="C32" s="41">
        <v>2</v>
      </c>
      <c r="D32" s="41">
        <v>1</v>
      </c>
      <c r="E32" s="41"/>
      <c r="F32" s="41">
        <v>1</v>
      </c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</row>
    <row r="33" spans="1:17">
      <c r="A33" s="189" t="s">
        <v>460</v>
      </c>
      <c r="B33" s="189" t="s">
        <v>98</v>
      </c>
      <c r="C33" s="41">
        <v>19</v>
      </c>
      <c r="D33" s="41">
        <v>7</v>
      </c>
      <c r="E33" s="41"/>
      <c r="F33" s="41">
        <v>12</v>
      </c>
      <c r="G33" s="41">
        <v>10</v>
      </c>
      <c r="H33" s="41">
        <v>2</v>
      </c>
      <c r="I33" s="41"/>
      <c r="J33" s="41"/>
      <c r="K33" s="41"/>
      <c r="L33" s="41">
        <v>1</v>
      </c>
      <c r="M33" s="41"/>
      <c r="N33" s="41">
        <v>13</v>
      </c>
      <c r="O33" s="41">
        <v>6</v>
      </c>
      <c r="P33" s="41"/>
      <c r="Q33" s="41"/>
    </row>
    <row r="34" spans="1:17">
      <c r="A34" s="200" t="s">
        <v>753</v>
      </c>
      <c r="B34" s="200" t="s">
        <v>98</v>
      </c>
      <c r="C34" s="41">
        <v>1</v>
      </c>
      <c r="D34" s="41"/>
      <c r="E34" s="41"/>
      <c r="F34" s="41">
        <v>1</v>
      </c>
      <c r="G34" s="41"/>
      <c r="H34" s="41"/>
      <c r="I34" s="41"/>
      <c r="J34" s="41"/>
      <c r="K34" s="41"/>
      <c r="L34" s="41"/>
      <c r="M34" s="41"/>
      <c r="N34" s="41">
        <v>1</v>
      </c>
      <c r="O34" s="41"/>
      <c r="P34" s="41"/>
      <c r="Q34" s="41"/>
    </row>
    <row r="35" spans="1:17">
      <c r="A35" s="200" t="s">
        <v>641</v>
      </c>
      <c r="B35" s="200" t="s">
        <v>98</v>
      </c>
      <c r="C35" s="41">
        <v>7</v>
      </c>
      <c r="D35" s="41">
        <v>3</v>
      </c>
      <c r="E35" s="41"/>
      <c r="F35" s="41">
        <v>4</v>
      </c>
      <c r="G35" s="41">
        <v>5</v>
      </c>
      <c r="H35" s="41">
        <v>1</v>
      </c>
      <c r="I35" s="41"/>
      <c r="J35" s="41"/>
      <c r="K35" s="41"/>
      <c r="L35" s="41"/>
      <c r="M35" s="41"/>
      <c r="N35" s="41">
        <v>4</v>
      </c>
      <c r="O35" s="41"/>
      <c r="P35" s="41"/>
      <c r="Q35" s="41"/>
    </row>
    <row r="36" spans="1:17">
      <c r="A36" s="189" t="s">
        <v>532</v>
      </c>
      <c r="B36" s="189" t="s">
        <v>98</v>
      </c>
      <c r="C36" s="41">
        <v>7</v>
      </c>
      <c r="D36" s="41">
        <v>3</v>
      </c>
      <c r="E36" s="41"/>
      <c r="F36" s="41">
        <v>4</v>
      </c>
      <c r="G36" s="41">
        <v>14</v>
      </c>
      <c r="H36" s="41">
        <v>2</v>
      </c>
      <c r="I36" s="41">
        <v>2</v>
      </c>
      <c r="J36" s="41"/>
      <c r="K36" s="41"/>
      <c r="L36" s="41"/>
      <c r="M36" s="41"/>
      <c r="N36" s="41">
        <v>5</v>
      </c>
      <c r="O36" s="41">
        <v>2</v>
      </c>
      <c r="P36" s="41"/>
      <c r="Q36" s="41"/>
    </row>
    <row r="37" spans="1:17">
      <c r="A37" s="200" t="s">
        <v>642</v>
      </c>
      <c r="B37" s="200" t="s">
        <v>104</v>
      </c>
      <c r="C37" s="41">
        <v>6</v>
      </c>
      <c r="D37" s="41">
        <v>1</v>
      </c>
      <c r="E37" s="41"/>
      <c r="F37" s="41">
        <v>5</v>
      </c>
      <c r="G37" s="41">
        <v>10</v>
      </c>
      <c r="H37" s="41"/>
      <c r="I37" s="41">
        <v>2</v>
      </c>
      <c r="J37" s="41">
        <v>2</v>
      </c>
      <c r="K37" s="41"/>
      <c r="L37" s="41"/>
      <c r="M37" s="41"/>
      <c r="N37" s="41">
        <v>4</v>
      </c>
      <c r="O37" s="41"/>
      <c r="P37" s="41"/>
      <c r="Q37" s="41"/>
    </row>
    <row r="38" spans="1:17">
      <c r="A38" s="200" t="s">
        <v>643</v>
      </c>
      <c r="B38" s="200" t="s">
        <v>104</v>
      </c>
      <c r="C38" s="41">
        <v>2</v>
      </c>
      <c r="D38" s="41">
        <v>1</v>
      </c>
      <c r="E38" s="41"/>
      <c r="F38" s="41">
        <v>1</v>
      </c>
      <c r="G38" s="41">
        <v>2</v>
      </c>
      <c r="H38" s="41"/>
      <c r="I38" s="41">
        <v>1</v>
      </c>
      <c r="J38" s="41"/>
      <c r="K38" s="41"/>
      <c r="L38" s="41"/>
      <c r="M38" s="41"/>
      <c r="N38" s="41"/>
      <c r="O38" s="41"/>
      <c r="P38" s="41"/>
      <c r="Q38" s="41"/>
    </row>
    <row r="39" spans="1:17">
      <c r="A39" s="189" t="s">
        <v>639</v>
      </c>
      <c r="B39" s="189" t="s">
        <v>104</v>
      </c>
      <c r="C39" s="41">
        <v>17</v>
      </c>
      <c r="D39" s="41">
        <v>7</v>
      </c>
      <c r="E39" s="41"/>
      <c r="F39" s="41">
        <v>10</v>
      </c>
      <c r="G39" s="41">
        <v>99</v>
      </c>
      <c r="H39" s="41">
        <v>1</v>
      </c>
      <c r="I39" s="41">
        <v>17</v>
      </c>
      <c r="J39" s="41">
        <v>19</v>
      </c>
      <c r="K39" s="41">
        <v>1</v>
      </c>
      <c r="L39" s="41"/>
      <c r="M39" s="41"/>
      <c r="N39" s="41">
        <v>13</v>
      </c>
      <c r="O39" s="41">
        <v>4</v>
      </c>
      <c r="P39" s="41" t="s">
        <v>682</v>
      </c>
      <c r="Q39" s="41" t="s">
        <v>692</v>
      </c>
    </row>
    <row r="40" spans="1:17">
      <c r="A40" s="189" t="s">
        <v>476</v>
      </c>
      <c r="B40" s="189" t="s">
        <v>104</v>
      </c>
      <c r="C40" s="41">
        <v>10</v>
      </c>
      <c r="D40" s="41">
        <v>3</v>
      </c>
      <c r="E40" s="41"/>
      <c r="F40" s="41">
        <v>7</v>
      </c>
      <c r="G40" s="41">
        <v>43</v>
      </c>
      <c r="H40" s="41">
        <v>2</v>
      </c>
      <c r="I40" s="41">
        <v>6</v>
      </c>
      <c r="J40" s="41">
        <v>7</v>
      </c>
      <c r="K40" s="41"/>
      <c r="L40" s="41"/>
      <c r="M40" s="41"/>
      <c r="N40" s="41">
        <v>8</v>
      </c>
      <c r="O40" s="41">
        <v>2</v>
      </c>
      <c r="P40" s="41"/>
      <c r="Q40" s="41"/>
    </row>
    <row r="41" spans="1:17">
      <c r="A41" s="200" t="s">
        <v>672</v>
      </c>
      <c r="B41" s="200" t="s">
        <v>104</v>
      </c>
      <c r="C41" s="41">
        <v>3</v>
      </c>
      <c r="D41" s="41"/>
      <c r="E41" s="41"/>
      <c r="F41" s="41">
        <v>3</v>
      </c>
      <c r="G41" s="41">
        <v>5</v>
      </c>
      <c r="H41" s="41"/>
      <c r="I41" s="41">
        <v>1</v>
      </c>
      <c r="J41" s="41">
        <v>1</v>
      </c>
      <c r="K41" s="41"/>
      <c r="L41" s="41"/>
      <c r="M41" s="41"/>
      <c r="N41" s="41">
        <v>3</v>
      </c>
      <c r="O41" s="41"/>
      <c r="P41" s="41"/>
      <c r="Q41" s="41"/>
    </row>
    <row r="42" spans="1:17">
      <c r="A42" s="189" t="s">
        <v>477</v>
      </c>
      <c r="B42" s="189" t="s">
        <v>104</v>
      </c>
      <c r="C42" s="41">
        <v>15</v>
      </c>
      <c r="D42" s="41">
        <v>6</v>
      </c>
      <c r="E42" s="41"/>
      <c r="F42" s="41">
        <v>9</v>
      </c>
      <c r="G42" s="41">
        <v>47</v>
      </c>
      <c r="H42" s="41"/>
      <c r="I42" s="41">
        <v>7</v>
      </c>
      <c r="J42" s="41">
        <v>11</v>
      </c>
      <c r="K42" s="41"/>
      <c r="L42" s="41"/>
      <c r="M42" s="41"/>
      <c r="N42" s="41">
        <v>9</v>
      </c>
      <c r="O42" s="41">
        <v>6</v>
      </c>
      <c r="P42" s="41"/>
      <c r="Q42" s="41"/>
    </row>
    <row r="43" spans="1:17">
      <c r="A43" s="189" t="s">
        <v>626</v>
      </c>
      <c r="B43" s="189" t="s">
        <v>99</v>
      </c>
      <c r="C43" s="41">
        <v>19</v>
      </c>
      <c r="D43" s="41">
        <v>6</v>
      </c>
      <c r="E43" s="41"/>
      <c r="F43" s="41">
        <v>13</v>
      </c>
      <c r="G43" s="41">
        <v>24</v>
      </c>
      <c r="H43" s="41">
        <v>3</v>
      </c>
      <c r="I43" s="41">
        <v>3</v>
      </c>
      <c r="J43" s="41">
        <v>1</v>
      </c>
      <c r="K43" s="41"/>
      <c r="L43" s="41"/>
      <c r="M43" s="41"/>
      <c r="N43" s="41">
        <v>15</v>
      </c>
      <c r="O43" s="41">
        <v>3</v>
      </c>
      <c r="P43" s="41"/>
      <c r="Q43" s="41"/>
    </row>
    <row r="44" spans="1:17">
      <c r="A44" s="189" t="s">
        <v>479</v>
      </c>
      <c r="B44" s="189" t="s">
        <v>99</v>
      </c>
      <c r="C44" s="41">
        <v>16</v>
      </c>
      <c r="D44" s="41">
        <v>4</v>
      </c>
      <c r="E44" s="41"/>
      <c r="F44" s="41">
        <v>12</v>
      </c>
      <c r="G44" s="41">
        <v>5</v>
      </c>
      <c r="H44" s="41">
        <v>1</v>
      </c>
      <c r="I44" s="41"/>
      <c r="J44" s="41"/>
      <c r="K44" s="41"/>
      <c r="L44" s="41"/>
      <c r="M44" s="41"/>
      <c r="N44" s="41">
        <v>12</v>
      </c>
      <c r="O44" s="41">
        <v>4</v>
      </c>
      <c r="P44" s="41"/>
      <c r="Q44" s="41"/>
    </row>
    <row r="45" spans="1:17">
      <c r="A45" s="189" t="s">
        <v>627</v>
      </c>
      <c r="B45" s="189" t="s">
        <v>644</v>
      </c>
      <c r="C45" s="41">
        <v>16</v>
      </c>
      <c r="D45" s="41">
        <v>3</v>
      </c>
      <c r="E45" s="41"/>
      <c r="F45" s="41">
        <v>13</v>
      </c>
      <c r="G45" s="41">
        <v>10</v>
      </c>
      <c r="H45" s="41">
        <v>2</v>
      </c>
      <c r="I45" s="41"/>
      <c r="J45" s="41"/>
      <c r="K45" s="41"/>
      <c r="L45" s="41"/>
      <c r="M45" s="41"/>
      <c r="N45" s="41">
        <v>13</v>
      </c>
      <c r="O45" s="41">
        <v>3</v>
      </c>
      <c r="P45" s="41"/>
      <c r="Q45" s="41"/>
    </row>
    <row r="46" spans="1:17">
      <c r="A46" s="200" t="s">
        <v>645</v>
      </c>
      <c r="B46" s="200" t="s">
        <v>99</v>
      </c>
      <c r="C46" s="41">
        <v>6</v>
      </c>
      <c r="D46" s="41">
        <v>1</v>
      </c>
      <c r="E46" s="41"/>
      <c r="F46" s="41">
        <v>5</v>
      </c>
      <c r="G46" s="41"/>
      <c r="H46" s="41"/>
      <c r="I46" s="41"/>
      <c r="J46" s="41"/>
      <c r="K46" s="41"/>
      <c r="L46" s="41"/>
      <c r="M46" s="41"/>
      <c r="N46" s="41">
        <v>4</v>
      </c>
      <c r="O46" s="41"/>
      <c r="P46" s="41" t="s">
        <v>596</v>
      </c>
      <c r="Q46" s="41"/>
    </row>
    <row r="47" spans="1:17">
      <c r="A47" s="200" t="s">
        <v>651</v>
      </c>
      <c r="B47" s="200" t="s">
        <v>99</v>
      </c>
      <c r="C47" s="41">
        <v>1</v>
      </c>
      <c r="D47" s="41"/>
      <c r="E47" s="41"/>
      <c r="F47" s="41">
        <v>1</v>
      </c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</row>
    <row r="48" spans="1:17">
      <c r="A48" s="189" t="s">
        <v>462</v>
      </c>
      <c r="B48" s="189" t="s">
        <v>99</v>
      </c>
      <c r="C48" s="41">
        <v>6</v>
      </c>
      <c r="D48" s="41">
        <v>3</v>
      </c>
      <c r="E48" s="41"/>
      <c r="F48" s="41">
        <v>3</v>
      </c>
      <c r="G48" s="41"/>
      <c r="H48" s="41"/>
      <c r="I48" s="41"/>
      <c r="J48" s="41"/>
      <c r="K48" s="41"/>
      <c r="L48" s="41"/>
      <c r="M48" s="41"/>
      <c r="N48" s="41">
        <v>5</v>
      </c>
      <c r="O48" s="41">
        <v>1</v>
      </c>
      <c r="P48" s="41"/>
      <c r="Q48" s="41"/>
    </row>
    <row r="49" spans="1:17">
      <c r="A49" s="189" t="s">
        <v>478</v>
      </c>
      <c r="B49" s="189" t="s">
        <v>99</v>
      </c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</row>
    <row r="50" spans="1:17">
      <c r="A50" s="189" t="s">
        <v>464</v>
      </c>
      <c r="B50" s="189" t="s">
        <v>99</v>
      </c>
      <c r="C50" s="41">
        <v>24</v>
      </c>
      <c r="D50" s="41">
        <v>7</v>
      </c>
      <c r="E50" s="41"/>
      <c r="F50" s="41">
        <v>17</v>
      </c>
      <c r="G50" s="41">
        <v>5</v>
      </c>
      <c r="H50" s="41">
        <v>1</v>
      </c>
      <c r="I50" s="41"/>
      <c r="J50" s="41"/>
      <c r="K50" s="41"/>
      <c r="L50" s="41"/>
      <c r="M50" s="41">
        <v>1</v>
      </c>
      <c r="N50" s="41">
        <v>18</v>
      </c>
      <c r="O50" s="41">
        <v>4</v>
      </c>
      <c r="P50" s="41"/>
      <c r="Q50" s="41"/>
    </row>
    <row r="51" spans="1:17">
      <c r="A51" s="200" t="s">
        <v>646</v>
      </c>
      <c r="B51" s="200" t="s">
        <v>107</v>
      </c>
      <c r="C51" s="41">
        <v>6</v>
      </c>
      <c r="D51" s="41">
        <v>2</v>
      </c>
      <c r="E51" s="41"/>
      <c r="F51" s="41">
        <v>4</v>
      </c>
      <c r="G51" s="41">
        <v>10</v>
      </c>
      <c r="H51" s="41">
        <v>2</v>
      </c>
      <c r="I51" s="41"/>
      <c r="J51" s="41"/>
      <c r="K51" s="41"/>
      <c r="L51" s="41"/>
      <c r="M51" s="41"/>
      <c r="N51" s="41">
        <v>3</v>
      </c>
      <c r="O51" s="41"/>
      <c r="P51" s="41"/>
      <c r="Q51" s="41"/>
    </row>
    <row r="52" spans="1:17">
      <c r="A52" s="189" t="s">
        <v>465</v>
      </c>
      <c r="B52" s="189" t="s">
        <v>107</v>
      </c>
      <c r="C52" s="41">
        <v>21</v>
      </c>
      <c r="D52" s="41">
        <v>9</v>
      </c>
      <c r="E52" s="41"/>
      <c r="F52" s="41">
        <v>12</v>
      </c>
      <c r="G52" s="41">
        <v>10</v>
      </c>
      <c r="H52" s="41">
        <v>2</v>
      </c>
      <c r="I52" s="41"/>
      <c r="J52" s="41"/>
      <c r="K52" s="41"/>
      <c r="L52" s="41">
        <v>1</v>
      </c>
      <c r="M52" s="41"/>
      <c r="N52" s="41">
        <v>13</v>
      </c>
      <c r="O52" s="41">
        <v>5</v>
      </c>
      <c r="P52" s="41"/>
      <c r="Q52" s="41"/>
    </row>
    <row r="53" spans="1:17">
      <c r="A53" s="200" t="s">
        <v>647</v>
      </c>
      <c r="B53" s="200" t="s">
        <v>107</v>
      </c>
      <c r="C53" s="41">
        <v>4</v>
      </c>
      <c r="D53" s="41">
        <v>1</v>
      </c>
      <c r="E53" s="41"/>
      <c r="F53" s="41">
        <v>3</v>
      </c>
      <c r="G53" s="41"/>
      <c r="H53" s="41"/>
      <c r="I53" s="41"/>
      <c r="J53" s="41"/>
      <c r="K53" s="41"/>
      <c r="L53" s="41"/>
      <c r="M53" s="41"/>
      <c r="N53" s="41">
        <v>2</v>
      </c>
      <c r="O53" s="41"/>
      <c r="P53" s="41"/>
      <c r="Q53" s="41"/>
    </row>
    <row r="54" spans="1:17">
      <c r="A54" s="189" t="s">
        <v>466</v>
      </c>
      <c r="B54" s="189" t="s">
        <v>107</v>
      </c>
      <c r="C54" s="41">
        <v>12</v>
      </c>
      <c r="D54" s="41">
        <v>5</v>
      </c>
      <c r="E54" s="41"/>
      <c r="F54" s="41">
        <v>7</v>
      </c>
      <c r="G54" s="41">
        <v>10</v>
      </c>
      <c r="H54" s="41">
        <v>2</v>
      </c>
      <c r="I54" s="41"/>
      <c r="J54" s="41"/>
      <c r="K54" s="41"/>
      <c r="L54" s="41"/>
      <c r="M54" s="41"/>
      <c r="N54" s="41">
        <v>8</v>
      </c>
      <c r="O54" s="41">
        <v>4</v>
      </c>
      <c r="P54" s="41"/>
      <c r="Q54" s="41" t="s">
        <v>719</v>
      </c>
    </row>
    <row r="55" spans="1:17">
      <c r="A55" s="189" t="s">
        <v>467</v>
      </c>
      <c r="B55" s="189" t="s">
        <v>107</v>
      </c>
      <c r="C55" s="41">
        <v>16</v>
      </c>
      <c r="D55" s="41">
        <v>4</v>
      </c>
      <c r="E55" s="41"/>
      <c r="F55" s="41">
        <v>12</v>
      </c>
      <c r="G55" s="41">
        <v>15</v>
      </c>
      <c r="H55" s="41">
        <v>3</v>
      </c>
      <c r="I55" s="41"/>
      <c r="J55" s="41"/>
      <c r="K55" s="41"/>
      <c r="L55" s="41">
        <v>2</v>
      </c>
      <c r="M55" s="41"/>
      <c r="N55" s="41">
        <v>10</v>
      </c>
      <c r="O55" s="41">
        <v>3</v>
      </c>
      <c r="P55" s="41"/>
      <c r="Q55" s="41"/>
    </row>
    <row r="56" spans="1:17">
      <c r="A56" s="189" t="s">
        <v>480</v>
      </c>
      <c r="B56" s="189" t="s">
        <v>107</v>
      </c>
      <c r="C56" s="41">
        <v>8</v>
      </c>
      <c r="D56" s="41">
        <v>2</v>
      </c>
      <c r="E56" s="41"/>
      <c r="F56" s="41">
        <v>6</v>
      </c>
      <c r="G56" s="41"/>
      <c r="H56" s="41"/>
      <c r="I56" s="41"/>
      <c r="J56" s="41"/>
      <c r="K56" s="41"/>
      <c r="L56" s="41">
        <v>1</v>
      </c>
      <c r="M56" s="41"/>
      <c r="N56" s="41">
        <v>6</v>
      </c>
      <c r="O56" s="41">
        <v>1</v>
      </c>
      <c r="P56" s="41"/>
      <c r="Q56" s="41"/>
    </row>
    <row r="57" spans="1:17">
      <c r="A57" s="189" t="s">
        <v>648</v>
      </c>
      <c r="B57" s="189" t="s">
        <v>314</v>
      </c>
      <c r="C57" s="41">
        <v>11</v>
      </c>
      <c r="D57" s="41">
        <v>4</v>
      </c>
      <c r="E57" s="41"/>
      <c r="F57" s="41">
        <v>7</v>
      </c>
      <c r="G57" s="41">
        <v>10</v>
      </c>
      <c r="H57" s="41">
        <v>2</v>
      </c>
      <c r="I57" s="41"/>
      <c r="J57" s="41"/>
      <c r="K57" s="41"/>
      <c r="L57" s="41"/>
      <c r="M57" s="41"/>
      <c r="N57" s="41">
        <v>8</v>
      </c>
      <c r="O57" s="41">
        <v>2</v>
      </c>
      <c r="P57" s="41"/>
      <c r="Q57" s="41"/>
    </row>
    <row r="58" spans="1:17">
      <c r="A58" s="189" t="s">
        <v>649</v>
      </c>
      <c r="B58" s="189" t="s">
        <v>314</v>
      </c>
      <c r="C58" s="41">
        <v>27</v>
      </c>
      <c r="D58" s="41">
        <v>9</v>
      </c>
      <c r="E58" s="41"/>
      <c r="F58" s="41">
        <v>18</v>
      </c>
      <c r="G58" s="41">
        <v>34</v>
      </c>
      <c r="H58" s="41">
        <v>6</v>
      </c>
      <c r="I58" s="41">
        <v>2</v>
      </c>
      <c r="J58" s="41"/>
      <c r="K58" s="41"/>
      <c r="L58" s="41"/>
      <c r="M58" s="41"/>
      <c r="N58" s="41">
        <v>21</v>
      </c>
      <c r="O58" s="41">
        <v>4</v>
      </c>
      <c r="P58" s="41"/>
      <c r="Q58" s="41"/>
    </row>
    <row r="59" spans="1:17">
      <c r="A59"/>
      <c r="B59"/>
    </row>
    <row r="61" spans="1:17">
      <c r="A61" s="200" t="s">
        <v>272</v>
      </c>
    </row>
    <row r="62" spans="1:17">
      <c r="A62"/>
      <c r="B62"/>
    </row>
    <row r="67" spans="1:2">
      <c r="A67"/>
      <c r="B67"/>
    </row>
    <row r="68" spans="1:2">
      <c r="A68"/>
      <c r="B68"/>
    </row>
    <row r="69" spans="1:2">
      <c r="A69"/>
      <c r="B69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G61"/>
  <sheetViews>
    <sheetView zoomScale="60" zoomScaleNormal="60" workbookViewId="0">
      <pane xSplit="2" ySplit="1" topLeftCell="K14" activePane="bottomRight" state="frozen"/>
      <selection pane="topRight" activeCell="C1" sqref="C1"/>
      <selection pane="bottomLeft" activeCell="A2" sqref="A2"/>
      <selection pane="bottomRight" activeCell="A39" sqref="A39:XFD39"/>
    </sheetView>
  </sheetViews>
  <sheetFormatPr defaultColWidth="11" defaultRowHeight="15.6"/>
  <cols>
    <col min="1" max="1" width="21.09765625" bestFit="1" customWidth="1"/>
    <col min="2" max="2" width="17" bestFit="1" customWidth="1"/>
    <col min="3" max="6" width="11" style="42"/>
    <col min="7" max="7" width="11.8984375" style="42" bestFit="1" customWidth="1"/>
    <col min="8" max="8" width="11" style="42"/>
    <col min="9" max="9" width="14.5" style="42" bestFit="1" customWidth="1"/>
    <col min="10" max="13" width="11" style="42"/>
    <col min="14" max="14" width="18.3984375" style="42" bestFit="1" customWidth="1"/>
    <col min="15" max="18" width="11" style="42"/>
    <col min="19" max="19" width="15.09765625" style="42" bestFit="1" customWidth="1"/>
    <col min="20" max="25" width="11" style="42"/>
    <col min="26" max="26" width="13.59765625" style="42" bestFit="1" customWidth="1"/>
    <col min="27" max="33" width="11" style="42"/>
  </cols>
  <sheetData>
    <row r="1" spans="1:33" ht="17.399999999999999">
      <c r="A1" s="132"/>
      <c r="B1" s="132"/>
      <c r="C1" s="570" t="s">
        <v>121</v>
      </c>
      <c r="D1" s="571"/>
      <c r="E1" s="567" t="s">
        <v>496</v>
      </c>
      <c r="F1" s="568"/>
      <c r="G1" s="147" t="s">
        <v>9</v>
      </c>
      <c r="H1" s="567" t="s">
        <v>496</v>
      </c>
      <c r="I1" s="568"/>
      <c r="J1" s="568"/>
      <c r="K1" s="568"/>
      <c r="L1" s="569"/>
      <c r="M1" s="565" t="s">
        <v>497</v>
      </c>
      <c r="N1" s="566"/>
      <c r="O1" s="567" t="s">
        <v>496</v>
      </c>
      <c r="P1" s="569"/>
      <c r="Q1" s="565" t="s">
        <v>497</v>
      </c>
      <c r="R1" s="566"/>
      <c r="S1" s="567" t="s">
        <v>496</v>
      </c>
      <c r="T1" s="568"/>
      <c r="U1" s="569"/>
      <c r="V1" s="565" t="s">
        <v>497</v>
      </c>
      <c r="W1" s="566"/>
      <c r="X1" s="567" t="s">
        <v>496</v>
      </c>
      <c r="Y1" s="568"/>
      <c r="Z1" s="568"/>
      <c r="AA1" s="568"/>
      <c r="AB1" s="568"/>
      <c r="AC1" s="568"/>
      <c r="AD1" s="568"/>
      <c r="AE1" s="568"/>
      <c r="AF1" s="568"/>
      <c r="AG1" s="568"/>
    </row>
    <row r="2" spans="1:33" ht="17.399999999999999">
      <c r="A2" s="133" t="s">
        <v>45</v>
      </c>
      <c r="B2" s="134" t="s">
        <v>53</v>
      </c>
      <c r="C2" s="147" t="s">
        <v>119</v>
      </c>
      <c r="D2" s="147" t="s">
        <v>495</v>
      </c>
      <c r="E2" s="182" t="s">
        <v>344</v>
      </c>
      <c r="F2" s="182" t="s">
        <v>115</v>
      </c>
      <c r="G2" s="147" t="s">
        <v>325</v>
      </c>
      <c r="H2" s="184" t="s">
        <v>24</v>
      </c>
      <c r="I2" s="182" t="s">
        <v>29</v>
      </c>
      <c r="J2" s="184" t="s">
        <v>25</v>
      </c>
      <c r="K2" s="184" t="s">
        <v>344</v>
      </c>
      <c r="L2" s="182" t="s">
        <v>23</v>
      </c>
      <c r="M2" s="233" t="s">
        <v>501</v>
      </c>
      <c r="N2" s="234" t="s">
        <v>656</v>
      </c>
      <c r="O2" s="182" t="s">
        <v>24</v>
      </c>
      <c r="P2" s="184" t="s">
        <v>23</v>
      </c>
      <c r="Q2" s="233" t="s">
        <v>657</v>
      </c>
      <c r="R2" s="234" t="s">
        <v>657</v>
      </c>
      <c r="S2" s="184" t="s">
        <v>119</v>
      </c>
      <c r="T2" s="182" t="s">
        <v>119</v>
      </c>
      <c r="U2" s="184" t="s">
        <v>345</v>
      </c>
      <c r="V2" s="233" t="s">
        <v>656</v>
      </c>
      <c r="W2" s="234" t="s">
        <v>501</v>
      </c>
      <c r="X2" s="184" t="s">
        <v>28</v>
      </c>
      <c r="Y2" s="182" t="s">
        <v>27</v>
      </c>
      <c r="Z2" s="184" t="s">
        <v>29</v>
      </c>
      <c r="AA2" s="184" t="s">
        <v>27</v>
      </c>
      <c r="AB2" s="182" t="s">
        <v>30</v>
      </c>
      <c r="AC2" s="182" t="s">
        <v>28</v>
      </c>
      <c r="AD2" s="182" t="s">
        <v>25</v>
      </c>
      <c r="AE2" s="184" t="s">
        <v>30</v>
      </c>
      <c r="AF2" s="182" t="s">
        <v>345</v>
      </c>
      <c r="AG2" s="184" t="s">
        <v>115</v>
      </c>
    </row>
    <row r="3" spans="1:33">
      <c r="A3" s="189" t="s">
        <v>445</v>
      </c>
      <c r="B3" s="189" t="s">
        <v>93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</row>
    <row r="4" spans="1:33">
      <c r="A4" s="189" t="s">
        <v>470</v>
      </c>
      <c r="B4" s="189" t="s">
        <v>93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</row>
    <row r="5" spans="1:33">
      <c r="A5" t="s">
        <v>628</v>
      </c>
      <c r="B5" s="189" t="s">
        <v>93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 t="s">
        <v>161</v>
      </c>
    </row>
    <row r="6" spans="1:33">
      <c r="A6" t="s">
        <v>629</v>
      </c>
      <c r="B6" s="189" t="s">
        <v>101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</row>
    <row r="7" spans="1:33">
      <c r="A7" s="189" t="s">
        <v>444</v>
      </c>
      <c r="B7" s="189" t="s">
        <v>101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</row>
    <row r="8" spans="1:33">
      <c r="A8" s="219" t="s">
        <v>630</v>
      </c>
      <c r="B8" s="189" t="s">
        <v>101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</row>
    <row r="9" spans="1:33">
      <c r="A9" s="200" t="s">
        <v>632</v>
      </c>
      <c r="B9" s="200" t="s">
        <v>101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</row>
    <row r="10" spans="1:33">
      <c r="A10" s="219" t="s">
        <v>631</v>
      </c>
      <c r="B10" s="189" t="s">
        <v>101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</row>
    <row r="11" spans="1:33">
      <c r="A11" s="189" t="s">
        <v>448</v>
      </c>
      <c r="B11" s="189" t="s">
        <v>100</v>
      </c>
      <c r="C11" s="41"/>
      <c r="D11" s="41"/>
      <c r="E11" s="41"/>
      <c r="F11" s="41"/>
      <c r="G11" s="41" t="s">
        <v>161</v>
      </c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</row>
    <row r="12" spans="1:33">
      <c r="A12" s="189" t="s">
        <v>472</v>
      </c>
      <c r="B12" s="189" t="s">
        <v>100</v>
      </c>
      <c r="C12" s="41"/>
      <c r="D12" s="41" t="s">
        <v>164</v>
      </c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 t="s">
        <v>161</v>
      </c>
    </row>
    <row r="13" spans="1:33">
      <c r="A13" s="189" t="s">
        <v>449</v>
      </c>
      <c r="B13" s="189" t="s">
        <v>100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</row>
    <row r="14" spans="1:33">
      <c r="A14" s="189" t="s">
        <v>572</v>
      </c>
      <c r="B14" s="189" t="s">
        <v>488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94" t="s">
        <v>161</v>
      </c>
      <c r="AA14" s="41" t="s">
        <v>161</v>
      </c>
      <c r="AB14" s="41"/>
      <c r="AC14" s="41"/>
      <c r="AD14" s="41"/>
      <c r="AE14" s="41"/>
      <c r="AF14" s="41"/>
      <c r="AG14" s="41"/>
    </row>
    <row r="15" spans="1:33">
      <c r="A15" s="189" t="s">
        <v>452</v>
      </c>
      <c r="B15" s="189" t="s">
        <v>488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</row>
    <row r="16" spans="1:33">
      <c r="A16" s="189" t="s">
        <v>473</v>
      </c>
      <c r="B16" s="189" t="s">
        <v>489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94" t="s">
        <v>161</v>
      </c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</row>
    <row r="17" spans="1:33">
      <c r="A17" s="189" t="s">
        <v>450</v>
      </c>
      <c r="B17" s="189" t="s">
        <v>489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</row>
    <row r="18" spans="1:33">
      <c r="A18" s="189" t="s">
        <v>451</v>
      </c>
      <c r="B18" s="189" t="s">
        <v>489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</row>
    <row r="19" spans="1:33">
      <c r="A19" s="200" t="s">
        <v>583</v>
      </c>
      <c r="B19" s="200" t="s">
        <v>489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</row>
    <row r="20" spans="1:33">
      <c r="A20" s="200" t="s">
        <v>633</v>
      </c>
      <c r="B20" s="200" t="s">
        <v>489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</row>
    <row r="21" spans="1:33">
      <c r="A21" s="189" t="s">
        <v>634</v>
      </c>
      <c r="B21" s="189" t="s">
        <v>482</v>
      </c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</row>
    <row r="22" spans="1:33">
      <c r="A22" s="189" t="s">
        <v>454</v>
      </c>
      <c r="B22" s="189" t="s">
        <v>482</v>
      </c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</row>
    <row r="23" spans="1:33">
      <c r="A23" s="189" t="s">
        <v>636</v>
      </c>
      <c r="B23" s="189" t="s">
        <v>482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 t="s">
        <v>161</v>
      </c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</row>
    <row r="24" spans="1:33">
      <c r="A24" s="189" t="s">
        <v>455</v>
      </c>
      <c r="B24" s="189" t="s">
        <v>482</v>
      </c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</row>
    <row r="25" spans="1:33">
      <c r="A25" s="200" t="s">
        <v>589</v>
      </c>
      <c r="B25" s="200" t="s">
        <v>482</v>
      </c>
      <c r="C25" s="41" t="s">
        <v>161</v>
      </c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</row>
    <row r="26" spans="1:33">
      <c r="A26" s="219" t="s">
        <v>637</v>
      </c>
      <c r="B26" s="189" t="s">
        <v>482</v>
      </c>
      <c r="C26" s="41"/>
      <c r="D26" s="41"/>
      <c r="E26" s="41"/>
      <c r="F26" s="41"/>
      <c r="G26" s="41"/>
      <c r="H26" s="41"/>
      <c r="I26" s="41" t="s">
        <v>161</v>
      </c>
      <c r="J26" s="41"/>
      <c r="K26" s="41" t="s">
        <v>161</v>
      </c>
      <c r="L26" s="41"/>
      <c r="M26" s="41"/>
      <c r="N26" s="41"/>
      <c r="O26" s="41"/>
      <c r="P26" s="41"/>
      <c r="Q26" s="41"/>
      <c r="R26" s="41" t="s">
        <v>161</v>
      </c>
      <c r="S26" s="41"/>
      <c r="T26" s="41"/>
      <c r="U26" s="41"/>
      <c r="V26" s="41"/>
      <c r="W26" s="41"/>
      <c r="X26" s="41"/>
      <c r="Y26" s="41"/>
      <c r="Z26" s="94" t="s">
        <v>161</v>
      </c>
      <c r="AA26" s="41"/>
      <c r="AB26" s="41"/>
      <c r="AC26" s="41"/>
      <c r="AD26" s="41"/>
      <c r="AE26" s="41"/>
      <c r="AF26" s="41"/>
      <c r="AG26" s="41"/>
    </row>
    <row r="27" spans="1:33">
      <c r="A27" s="189" t="s">
        <v>475</v>
      </c>
      <c r="B27" s="189" t="s">
        <v>482</v>
      </c>
      <c r="C27" s="41"/>
      <c r="D27" s="41"/>
      <c r="E27" s="41"/>
      <c r="F27" s="41"/>
      <c r="G27" s="41" t="s">
        <v>161</v>
      </c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</row>
    <row r="28" spans="1:33">
      <c r="A28" s="189" t="s">
        <v>635</v>
      </c>
      <c r="B28" s="189" t="s">
        <v>490</v>
      </c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</row>
    <row r="29" spans="1:33">
      <c r="A29" s="189" t="s">
        <v>456</v>
      </c>
      <c r="B29" s="189" t="s">
        <v>490</v>
      </c>
      <c r="C29" s="41" t="s">
        <v>161</v>
      </c>
      <c r="D29" s="41"/>
      <c r="E29" s="41"/>
      <c r="F29" s="41"/>
      <c r="G29" s="41"/>
      <c r="H29" s="41"/>
      <c r="I29" s="41"/>
      <c r="J29" s="41"/>
      <c r="K29" s="41" t="s">
        <v>234</v>
      </c>
      <c r="L29" s="41"/>
      <c r="M29" s="41"/>
      <c r="N29" s="41"/>
      <c r="O29" s="41" t="s">
        <v>164</v>
      </c>
      <c r="P29" s="41"/>
      <c r="Q29" s="41"/>
      <c r="R29" s="41"/>
      <c r="S29" s="94" t="s">
        <v>161</v>
      </c>
      <c r="T29" s="41"/>
      <c r="U29" s="41"/>
      <c r="V29" s="41"/>
      <c r="W29" s="41" t="s">
        <v>161</v>
      </c>
      <c r="X29" s="41"/>
      <c r="Y29" s="41"/>
      <c r="Z29" s="94" t="s">
        <v>161</v>
      </c>
      <c r="AA29" s="41"/>
      <c r="AB29" s="41"/>
      <c r="AC29" s="41"/>
      <c r="AD29" s="41"/>
      <c r="AE29" s="41"/>
      <c r="AF29" s="41"/>
      <c r="AG29" s="41"/>
    </row>
    <row r="30" spans="1:33">
      <c r="A30" s="2" t="s">
        <v>638</v>
      </c>
      <c r="B30" s="2" t="s">
        <v>98</v>
      </c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 t="s">
        <v>161</v>
      </c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</row>
    <row r="31" spans="1:33">
      <c r="A31" s="200" t="s">
        <v>640</v>
      </c>
      <c r="B31" s="200" t="s">
        <v>98</v>
      </c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</row>
    <row r="32" spans="1:33">
      <c r="A32" s="200" t="s">
        <v>753</v>
      </c>
      <c r="B32" s="200" t="s">
        <v>98</v>
      </c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</row>
    <row r="33" spans="1:33">
      <c r="A33" s="189" t="s">
        <v>460</v>
      </c>
      <c r="B33" s="189" t="s">
        <v>98</v>
      </c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 t="s">
        <v>161</v>
      </c>
      <c r="V33" s="41"/>
      <c r="W33" s="41"/>
      <c r="X33" s="41"/>
      <c r="Y33" s="41"/>
      <c r="Z33" s="41"/>
      <c r="AA33" s="41"/>
      <c r="AB33" s="41"/>
      <c r="AC33" s="41"/>
      <c r="AD33" s="41"/>
      <c r="AE33" s="41" t="s">
        <v>161</v>
      </c>
      <c r="AF33" s="41"/>
      <c r="AG33" s="41"/>
    </row>
    <row r="34" spans="1:33">
      <c r="A34" s="200" t="s">
        <v>641</v>
      </c>
      <c r="B34" s="200" t="s">
        <v>98</v>
      </c>
      <c r="C34" s="41"/>
      <c r="D34" s="41" t="s">
        <v>161</v>
      </c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</row>
    <row r="35" spans="1:33">
      <c r="A35" s="189" t="s">
        <v>532</v>
      </c>
      <c r="B35" s="189" t="s">
        <v>98</v>
      </c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 t="s">
        <v>161</v>
      </c>
      <c r="O35" s="41" t="s">
        <v>339</v>
      </c>
      <c r="P35" s="41" t="s">
        <v>662</v>
      </c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</row>
    <row r="36" spans="1:33">
      <c r="A36" s="200" t="s">
        <v>642</v>
      </c>
      <c r="B36" s="200" t="s">
        <v>104</v>
      </c>
      <c r="C36" s="41" t="s">
        <v>339</v>
      </c>
      <c r="D36" s="41" t="s">
        <v>339</v>
      </c>
      <c r="E36" s="41" t="s">
        <v>391</v>
      </c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</row>
    <row r="37" spans="1:33">
      <c r="A37" s="200" t="s">
        <v>643</v>
      </c>
      <c r="B37" s="200" t="s">
        <v>104</v>
      </c>
      <c r="C37" s="41"/>
      <c r="D37" s="41" t="s">
        <v>339</v>
      </c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</row>
    <row r="38" spans="1:33">
      <c r="A38" s="189" t="s">
        <v>639</v>
      </c>
      <c r="B38" s="189" t="s">
        <v>104</v>
      </c>
      <c r="C38" s="41"/>
      <c r="D38" s="41"/>
      <c r="E38" s="41"/>
      <c r="F38" s="41"/>
      <c r="G38" s="41"/>
      <c r="H38" s="41"/>
      <c r="I38" s="41"/>
      <c r="J38" s="41" t="s">
        <v>680</v>
      </c>
      <c r="K38" s="41" t="s">
        <v>683</v>
      </c>
      <c r="L38" s="41" t="s">
        <v>187</v>
      </c>
      <c r="M38" s="41"/>
      <c r="N38" s="41" t="s">
        <v>693</v>
      </c>
      <c r="O38" s="41"/>
      <c r="P38" s="41" t="s">
        <v>187</v>
      </c>
      <c r="Q38" s="41"/>
      <c r="R38" s="41" t="s">
        <v>339</v>
      </c>
      <c r="S38" s="41" t="s">
        <v>710</v>
      </c>
      <c r="T38" s="41" t="s">
        <v>187</v>
      </c>
      <c r="U38" s="41" t="s">
        <v>240</v>
      </c>
      <c r="V38" s="41"/>
      <c r="W38" s="41"/>
      <c r="X38" s="41"/>
      <c r="Y38" s="41"/>
      <c r="Z38" s="41"/>
      <c r="AA38" s="41"/>
      <c r="AB38" s="41"/>
      <c r="AC38" s="41"/>
      <c r="AD38" s="41"/>
      <c r="AE38" s="41" t="s">
        <v>794</v>
      </c>
      <c r="AF38" s="41"/>
      <c r="AG38" s="41" t="s">
        <v>793</v>
      </c>
    </row>
    <row r="39" spans="1:33">
      <c r="A39" s="189" t="s">
        <v>476</v>
      </c>
      <c r="B39" s="189" t="s">
        <v>104</v>
      </c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 t="s">
        <v>165</v>
      </c>
      <c r="T39" s="41"/>
      <c r="U39" s="41"/>
      <c r="V39" s="41" t="s">
        <v>717</v>
      </c>
      <c r="W39" s="41"/>
      <c r="X39" s="41" t="s">
        <v>748</v>
      </c>
      <c r="Y39" s="41"/>
      <c r="Z39" s="41" t="s">
        <v>754</v>
      </c>
      <c r="AA39" s="41"/>
      <c r="AB39" s="41"/>
      <c r="AC39" s="41"/>
      <c r="AD39" s="41"/>
      <c r="AE39" s="41"/>
      <c r="AF39" s="41"/>
      <c r="AG39" s="41" t="s">
        <v>161</v>
      </c>
    </row>
    <row r="40" spans="1:33">
      <c r="A40" s="200" t="s">
        <v>759</v>
      </c>
      <c r="B40" s="200" t="s">
        <v>104</v>
      </c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 t="s">
        <v>677</v>
      </c>
      <c r="AB40" s="41"/>
      <c r="AC40" s="41"/>
      <c r="AD40" s="41"/>
      <c r="AE40" s="41"/>
      <c r="AF40" s="41"/>
      <c r="AG40" s="41"/>
    </row>
    <row r="41" spans="1:33">
      <c r="A41" s="189" t="s">
        <v>477</v>
      </c>
      <c r="B41" s="189" t="s">
        <v>104</v>
      </c>
      <c r="C41" s="41"/>
      <c r="D41" s="41"/>
      <c r="E41" s="41"/>
      <c r="F41" s="41"/>
      <c r="G41" s="41" t="s">
        <v>240</v>
      </c>
      <c r="H41" s="41" t="s">
        <v>187</v>
      </c>
      <c r="I41" s="41" t="s">
        <v>677</v>
      </c>
      <c r="J41" s="41"/>
      <c r="K41" s="41"/>
      <c r="L41" s="41"/>
      <c r="M41" s="41" t="s">
        <v>574</v>
      </c>
      <c r="N41" s="41"/>
      <c r="O41" s="41"/>
      <c r="P41" s="41" t="s">
        <v>339</v>
      </c>
      <c r="Q41" s="41" t="s">
        <v>240</v>
      </c>
      <c r="R41" s="41" t="s">
        <v>708</v>
      </c>
      <c r="S41" s="41"/>
      <c r="T41" s="41" t="s">
        <v>181</v>
      </c>
      <c r="U41" s="41"/>
      <c r="V41" s="41" t="s">
        <v>197</v>
      </c>
      <c r="W41" s="41" t="s">
        <v>391</v>
      </c>
      <c r="X41" s="41"/>
      <c r="Y41" s="41"/>
      <c r="Z41" s="41"/>
      <c r="AA41" s="41"/>
      <c r="AB41" s="41"/>
      <c r="AC41" s="41"/>
      <c r="AD41" s="41"/>
      <c r="AE41" s="41"/>
      <c r="AF41" s="41"/>
      <c r="AG41" s="41"/>
    </row>
    <row r="42" spans="1:33">
      <c r="A42" s="189" t="s">
        <v>626</v>
      </c>
      <c r="B42" s="189" t="s">
        <v>99</v>
      </c>
      <c r="C42" s="41"/>
      <c r="D42" s="41" t="s">
        <v>661</v>
      </c>
      <c r="E42" s="41" t="s">
        <v>662</v>
      </c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 t="s">
        <v>161</v>
      </c>
      <c r="R42" s="41"/>
      <c r="S42" s="41"/>
      <c r="T42" s="41"/>
      <c r="U42" s="41"/>
      <c r="V42" s="41" t="s">
        <v>184</v>
      </c>
      <c r="W42" s="41"/>
      <c r="X42" s="41"/>
      <c r="Y42" s="41"/>
      <c r="Z42" s="41"/>
      <c r="AA42" s="41"/>
      <c r="AB42" s="41"/>
      <c r="AC42" s="41"/>
      <c r="AD42" s="41"/>
      <c r="AE42" s="41" t="s">
        <v>161</v>
      </c>
      <c r="AF42" s="41"/>
      <c r="AG42" s="41"/>
    </row>
    <row r="43" spans="1:33">
      <c r="A43" s="189" t="s">
        <v>479</v>
      </c>
      <c r="B43" s="189" t="s">
        <v>99</v>
      </c>
      <c r="C43" s="41"/>
      <c r="D43" s="41"/>
      <c r="E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</row>
    <row r="44" spans="1:33" s="42" customFormat="1">
      <c r="A44" s="189" t="s">
        <v>627</v>
      </c>
      <c r="B44" s="189" t="s">
        <v>644</v>
      </c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 t="s">
        <v>161</v>
      </c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 t="s">
        <v>161</v>
      </c>
      <c r="AG44" s="41"/>
    </row>
    <row r="45" spans="1:33" ht="17.399999999999999">
      <c r="A45" s="200" t="s">
        <v>645</v>
      </c>
      <c r="B45" s="200" t="s">
        <v>99</v>
      </c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145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</row>
    <row r="46" spans="1:33" ht="17.399999999999999">
      <c r="A46" s="200" t="s">
        <v>651</v>
      </c>
      <c r="B46" s="200" t="s">
        <v>99</v>
      </c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145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</row>
    <row r="47" spans="1:33">
      <c r="A47" s="189" t="s">
        <v>462</v>
      </c>
      <c r="B47" s="189" t="s">
        <v>99</v>
      </c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</row>
    <row r="48" spans="1:33">
      <c r="A48" s="189" t="s">
        <v>478</v>
      </c>
      <c r="B48" s="189" t="s">
        <v>99</v>
      </c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</row>
    <row r="49" spans="1:33">
      <c r="A49" s="189" t="s">
        <v>464</v>
      </c>
      <c r="B49" s="189" t="s">
        <v>99</v>
      </c>
      <c r="C49" s="41"/>
      <c r="D49" s="41"/>
      <c r="E49" s="41"/>
      <c r="F49" s="41"/>
      <c r="G49" s="41" t="s">
        <v>161</v>
      </c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</row>
    <row r="50" spans="1:33">
      <c r="A50" s="200" t="s">
        <v>646</v>
      </c>
      <c r="B50" s="200" t="s">
        <v>107</v>
      </c>
      <c r="C50" s="41"/>
      <c r="D50" s="41" t="s">
        <v>339</v>
      </c>
      <c r="E50" s="41"/>
      <c r="F50" s="41"/>
      <c r="G50" s="41"/>
      <c r="H50" s="41" t="s">
        <v>161</v>
      </c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</row>
    <row r="51" spans="1:33">
      <c r="A51" s="189" t="s">
        <v>465</v>
      </c>
      <c r="B51" s="189" t="s">
        <v>107</v>
      </c>
      <c r="C51" s="41"/>
      <c r="D51" s="41"/>
      <c r="E51" s="41"/>
      <c r="F51" s="41"/>
      <c r="G51" s="41"/>
      <c r="H51" s="41"/>
      <c r="I51" s="41" t="s">
        <v>161</v>
      </c>
      <c r="J51" s="41" t="s">
        <v>161</v>
      </c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</row>
    <row r="52" spans="1:33">
      <c r="A52" s="200" t="s">
        <v>647</v>
      </c>
      <c r="B52" s="200" t="s">
        <v>107</v>
      </c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</row>
    <row r="53" spans="1:33">
      <c r="A53" s="189" t="s">
        <v>466</v>
      </c>
      <c r="B53" s="189" t="s">
        <v>107</v>
      </c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 t="s">
        <v>161</v>
      </c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 t="s">
        <v>161</v>
      </c>
    </row>
    <row r="54" spans="1:33">
      <c r="A54" s="189" t="s">
        <v>467</v>
      </c>
      <c r="B54" s="189" t="s">
        <v>107</v>
      </c>
      <c r="C54" s="41"/>
      <c r="D54" s="41" t="s">
        <v>161</v>
      </c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 t="s">
        <v>161</v>
      </c>
      <c r="R54" s="41"/>
      <c r="S54" s="41"/>
      <c r="T54" s="41" t="s">
        <v>161</v>
      </c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</row>
    <row r="55" spans="1:33">
      <c r="A55" s="189" t="s">
        <v>480</v>
      </c>
      <c r="B55" s="189" t="s">
        <v>107</v>
      </c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</row>
    <row r="56" spans="1:33">
      <c r="A56" s="189" t="s">
        <v>648</v>
      </c>
      <c r="B56" s="189" t="s">
        <v>314</v>
      </c>
      <c r="C56" s="41"/>
      <c r="D56" s="41"/>
      <c r="E56" s="41"/>
      <c r="F56" s="41"/>
      <c r="G56" s="41" t="s">
        <v>161</v>
      </c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 t="s">
        <v>161</v>
      </c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</row>
    <row r="57" spans="1:33">
      <c r="A57" s="189" t="s">
        <v>649</v>
      </c>
      <c r="B57" s="189" t="s">
        <v>314</v>
      </c>
      <c r="C57" s="41"/>
      <c r="D57" s="41"/>
      <c r="E57" s="41"/>
      <c r="F57" s="41"/>
      <c r="G57" s="41" t="s">
        <v>240</v>
      </c>
      <c r="H57" s="41"/>
      <c r="I57" s="41"/>
      <c r="J57" s="41"/>
      <c r="K57" s="41" t="s">
        <v>161</v>
      </c>
      <c r="L57" s="41"/>
      <c r="M57" s="41"/>
      <c r="N57" s="41"/>
      <c r="O57" s="41"/>
      <c r="P57" s="41" t="s">
        <v>164</v>
      </c>
      <c r="Q57" s="41"/>
      <c r="R57" s="41"/>
      <c r="S57" s="41"/>
      <c r="T57" s="41"/>
      <c r="U57" s="41"/>
      <c r="V57" s="41" t="s">
        <v>161</v>
      </c>
      <c r="W57" s="41"/>
      <c r="X57" s="41"/>
      <c r="Y57" s="41"/>
      <c r="Z57" s="41"/>
      <c r="AA57" s="41"/>
      <c r="AB57" s="41"/>
      <c r="AC57" s="41"/>
      <c r="AD57" s="41"/>
      <c r="AE57" s="41"/>
      <c r="AF57" s="41" t="s">
        <v>161</v>
      </c>
      <c r="AG57" s="41" t="s">
        <v>161</v>
      </c>
    </row>
    <row r="58" spans="1:33">
      <c r="A58" s="219"/>
      <c r="B58" s="219"/>
      <c r="Q58" s="42" t="s">
        <v>363</v>
      </c>
    </row>
    <row r="59" spans="1:33">
      <c r="C59" s="42">
        <v>12</v>
      </c>
      <c r="D59" s="42">
        <v>35</v>
      </c>
      <c r="E59" s="42">
        <v>13</v>
      </c>
      <c r="F59" s="42">
        <v>0</v>
      </c>
      <c r="G59" s="42">
        <v>28</v>
      </c>
      <c r="H59" s="42">
        <v>8</v>
      </c>
      <c r="I59" s="42">
        <v>15</v>
      </c>
      <c r="J59" s="42">
        <v>19</v>
      </c>
      <c r="K59" s="42">
        <v>26</v>
      </c>
      <c r="L59" s="42">
        <v>3</v>
      </c>
      <c r="M59" s="42">
        <v>10</v>
      </c>
      <c r="N59" s="42">
        <v>27</v>
      </c>
      <c r="O59" s="42">
        <v>12</v>
      </c>
      <c r="P59" s="42">
        <v>22</v>
      </c>
      <c r="Q59" s="42">
        <v>19</v>
      </c>
      <c r="R59" s="42">
        <v>25</v>
      </c>
      <c r="S59" s="42">
        <v>28</v>
      </c>
      <c r="T59" s="42">
        <v>18</v>
      </c>
      <c r="U59" s="42">
        <v>14</v>
      </c>
      <c r="V59" s="42">
        <v>22</v>
      </c>
      <c r="W59" s="42">
        <v>11</v>
      </c>
      <c r="X59" s="42">
        <v>12</v>
      </c>
      <c r="Y59" s="42">
        <v>0</v>
      </c>
      <c r="Z59" s="42">
        <v>34</v>
      </c>
      <c r="AA59" s="42">
        <v>10</v>
      </c>
      <c r="AB59" s="42">
        <v>0</v>
      </c>
      <c r="AC59" s="42">
        <v>0</v>
      </c>
      <c r="AD59" s="42">
        <v>0</v>
      </c>
      <c r="AE59" s="42">
        <v>17</v>
      </c>
      <c r="AF59" s="42">
        <v>10</v>
      </c>
      <c r="AG59" s="42">
        <v>47</v>
      </c>
    </row>
    <row r="61" spans="1:33">
      <c r="A61" s="200" t="s">
        <v>272</v>
      </c>
    </row>
  </sheetData>
  <mergeCells count="9">
    <mergeCell ref="C1:D1"/>
    <mergeCell ref="M1:N1"/>
    <mergeCell ref="Q1:R1"/>
    <mergeCell ref="X1:AG1"/>
    <mergeCell ref="V1:W1"/>
    <mergeCell ref="E1:F1"/>
    <mergeCell ref="H1:L1"/>
    <mergeCell ref="O1:P1"/>
    <mergeCell ref="S1:U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J73"/>
  <sheetViews>
    <sheetView zoomScale="70" zoomScaleNormal="70" workbookViewId="0">
      <pane xSplit="2" ySplit="1" topLeftCell="T2" activePane="bottomRight" state="frozen"/>
      <selection pane="topRight" activeCell="C1" sqref="C1"/>
      <selection pane="bottomLeft" activeCell="A2" sqref="A2"/>
      <selection pane="bottomRight" activeCell="A12" sqref="A12"/>
    </sheetView>
  </sheetViews>
  <sheetFormatPr defaultColWidth="11" defaultRowHeight="17.399999999999999"/>
  <cols>
    <col min="1" max="1" width="21.09765625" bestFit="1" customWidth="1"/>
    <col min="2" max="2" width="17" bestFit="1" customWidth="1"/>
    <col min="3" max="6" width="11" style="42"/>
    <col min="7" max="7" width="11.8984375" style="42" bestFit="1" customWidth="1"/>
    <col min="8" max="8" width="11" style="42"/>
    <col min="9" max="9" width="9.59765625" style="42" bestFit="1" customWidth="1"/>
    <col min="10" max="13" width="11" style="42"/>
    <col min="14" max="14" width="12" style="42" bestFit="1" customWidth="1"/>
    <col min="15" max="24" width="11" style="42"/>
    <col min="25" max="25" width="10.8984375" style="42" customWidth="1"/>
    <col min="26" max="33" width="11" style="42"/>
    <col min="34" max="34" width="11" style="135"/>
    <col min="35" max="35" width="11.3984375" style="135" bestFit="1" customWidth="1"/>
    <col min="36" max="36" width="10.59765625" style="135" bestFit="1" customWidth="1"/>
  </cols>
  <sheetData>
    <row r="1" spans="1:36">
      <c r="A1" s="132"/>
      <c r="B1" s="132"/>
      <c r="C1" s="599" t="s">
        <v>9</v>
      </c>
      <c r="D1" s="571"/>
      <c r="E1" s="567" t="s">
        <v>496</v>
      </c>
      <c r="F1" s="568"/>
      <c r="G1" s="147" t="s">
        <v>9</v>
      </c>
      <c r="H1" s="567" t="s">
        <v>496</v>
      </c>
      <c r="I1" s="568"/>
      <c r="J1" s="568"/>
      <c r="K1" s="568"/>
      <c r="L1" s="569"/>
      <c r="M1" s="565" t="s">
        <v>497</v>
      </c>
      <c r="N1" s="566"/>
      <c r="O1" s="567" t="s">
        <v>496</v>
      </c>
      <c r="P1" s="569"/>
      <c r="Q1" s="565" t="s">
        <v>497</v>
      </c>
      <c r="R1" s="566"/>
      <c r="S1" s="567" t="s">
        <v>496</v>
      </c>
      <c r="T1" s="568"/>
      <c r="U1" s="565" t="s">
        <v>497</v>
      </c>
      <c r="V1" s="566"/>
      <c r="W1" s="567" t="s">
        <v>496</v>
      </c>
      <c r="X1" s="568"/>
      <c r="Y1" s="568"/>
      <c r="Z1" s="568"/>
      <c r="AA1" s="568"/>
      <c r="AB1" s="568"/>
      <c r="AC1" s="568"/>
      <c r="AD1" s="568"/>
      <c r="AE1" s="568"/>
      <c r="AF1" s="568"/>
      <c r="AG1" s="569"/>
      <c r="AH1" s="583" t="s">
        <v>311</v>
      </c>
      <c r="AI1" s="584"/>
      <c r="AJ1" s="585"/>
    </row>
    <row r="2" spans="1:36">
      <c r="A2" s="133" t="s">
        <v>45</v>
      </c>
      <c r="B2" s="134" t="s">
        <v>53</v>
      </c>
      <c r="C2" s="147" t="s">
        <v>119</v>
      </c>
      <c r="D2" s="147" t="s">
        <v>495</v>
      </c>
      <c r="E2" s="182" t="s">
        <v>344</v>
      </c>
      <c r="F2" s="182" t="s">
        <v>115</v>
      </c>
      <c r="G2" s="147" t="s">
        <v>325</v>
      </c>
      <c r="H2" s="184" t="s">
        <v>24</v>
      </c>
      <c r="I2" s="182" t="s">
        <v>29</v>
      </c>
      <c r="J2" s="184" t="s">
        <v>25</v>
      </c>
      <c r="K2" s="184" t="s">
        <v>344</v>
      </c>
      <c r="L2" s="182" t="s">
        <v>23</v>
      </c>
      <c r="M2" s="233" t="s">
        <v>501</v>
      </c>
      <c r="N2" s="234" t="s">
        <v>656</v>
      </c>
      <c r="O2" s="182" t="s">
        <v>24</v>
      </c>
      <c r="P2" s="184" t="s">
        <v>23</v>
      </c>
      <c r="Q2" s="233" t="s">
        <v>657</v>
      </c>
      <c r="R2" s="234" t="s">
        <v>657</v>
      </c>
      <c r="S2" s="184" t="s">
        <v>119</v>
      </c>
      <c r="T2" s="182" t="s">
        <v>119</v>
      </c>
      <c r="U2" s="233" t="s">
        <v>656</v>
      </c>
      <c r="V2" s="234" t="s">
        <v>501</v>
      </c>
      <c r="W2" s="184" t="s">
        <v>28</v>
      </c>
      <c r="X2" s="182" t="s">
        <v>27</v>
      </c>
      <c r="Y2" s="184" t="s">
        <v>29</v>
      </c>
      <c r="Z2" s="184" t="s">
        <v>27</v>
      </c>
      <c r="AA2" s="182" t="s">
        <v>30</v>
      </c>
      <c r="AB2" s="182" t="s">
        <v>28</v>
      </c>
      <c r="AC2" s="182" t="s">
        <v>25</v>
      </c>
      <c r="AD2" s="253" t="s">
        <v>345</v>
      </c>
      <c r="AE2" s="184" t="s">
        <v>30</v>
      </c>
      <c r="AF2" s="182" t="s">
        <v>345</v>
      </c>
      <c r="AG2" s="184" t="s">
        <v>115</v>
      </c>
      <c r="AH2" s="144" t="s">
        <v>128</v>
      </c>
      <c r="AI2" s="144" t="s">
        <v>550</v>
      </c>
      <c r="AJ2" s="144" t="s">
        <v>549</v>
      </c>
    </row>
    <row r="3" spans="1:36">
      <c r="A3" s="189" t="s">
        <v>445</v>
      </c>
      <c r="B3" s="189" t="s">
        <v>93</v>
      </c>
      <c r="C3" s="41">
        <v>11</v>
      </c>
      <c r="D3" s="41">
        <v>15</v>
      </c>
      <c r="E3" s="41">
        <v>23</v>
      </c>
      <c r="F3" s="41">
        <v>17</v>
      </c>
      <c r="G3" s="41">
        <v>14</v>
      </c>
      <c r="H3" s="142"/>
      <c r="I3" s="41">
        <v>10</v>
      </c>
      <c r="J3" s="41">
        <v>9</v>
      </c>
      <c r="K3" s="100">
        <v>8</v>
      </c>
      <c r="L3" s="41">
        <v>14</v>
      </c>
      <c r="M3" s="41">
        <v>15</v>
      </c>
      <c r="N3" s="41">
        <v>11</v>
      </c>
      <c r="O3" s="41">
        <v>3</v>
      </c>
      <c r="P3" s="41">
        <v>18</v>
      </c>
      <c r="Q3" s="41">
        <v>54</v>
      </c>
      <c r="R3" s="41">
        <v>13</v>
      </c>
      <c r="S3" s="141"/>
      <c r="T3" s="41">
        <v>1</v>
      </c>
      <c r="U3" s="41">
        <v>44</v>
      </c>
      <c r="V3" s="41">
        <v>53</v>
      </c>
      <c r="W3" s="41">
        <v>40</v>
      </c>
      <c r="X3" s="41">
        <v>15</v>
      </c>
      <c r="Y3" s="41">
        <v>20</v>
      </c>
      <c r="Z3" s="41">
        <v>74</v>
      </c>
      <c r="AA3" s="41">
        <v>40</v>
      </c>
      <c r="AB3" s="41">
        <v>6</v>
      </c>
      <c r="AC3" s="196"/>
      <c r="AD3" s="94">
        <v>2</v>
      </c>
      <c r="AE3" s="41">
        <v>25</v>
      </c>
      <c r="AF3" s="41">
        <v>53</v>
      </c>
      <c r="AG3" s="41">
        <v>4</v>
      </c>
      <c r="AH3" s="145">
        <f t="shared" ref="AH3:AH45" si="0">SUM(C3:AG3)</f>
        <v>612</v>
      </c>
      <c r="AI3" s="145">
        <f t="shared" ref="AI3:AI34" si="1">SUM(E3:F3,H3:L3,O3:P3,S3:T3,W3:AG3)</f>
        <v>382</v>
      </c>
      <c r="AJ3" s="145">
        <f t="shared" ref="AJ3:AJ34" si="2">SUM(M3:N3,Q3:R3,U3:V3)</f>
        <v>190</v>
      </c>
    </row>
    <row r="4" spans="1:36">
      <c r="A4" s="189" t="s">
        <v>470</v>
      </c>
      <c r="B4" s="189" t="s">
        <v>93</v>
      </c>
      <c r="C4" s="41">
        <v>38</v>
      </c>
      <c r="D4" s="41">
        <v>25</v>
      </c>
      <c r="E4" s="237"/>
      <c r="F4" s="237"/>
      <c r="G4" s="41">
        <v>40</v>
      </c>
      <c r="H4" s="41">
        <v>60</v>
      </c>
      <c r="I4" s="100">
        <v>63</v>
      </c>
      <c r="J4" s="41">
        <v>71</v>
      </c>
      <c r="K4" s="41">
        <v>72</v>
      </c>
      <c r="L4" s="41">
        <v>66</v>
      </c>
      <c r="M4" s="41">
        <v>65</v>
      </c>
      <c r="N4" s="41">
        <v>69</v>
      </c>
      <c r="O4" s="41">
        <v>77</v>
      </c>
      <c r="P4" s="41">
        <v>62</v>
      </c>
      <c r="Q4" s="41">
        <v>26</v>
      </c>
      <c r="R4" s="41">
        <v>67</v>
      </c>
      <c r="S4" s="100">
        <v>70</v>
      </c>
      <c r="T4" s="41">
        <v>79</v>
      </c>
      <c r="U4" s="196"/>
      <c r="V4" s="196"/>
      <c r="W4" s="236"/>
      <c r="X4" s="236"/>
      <c r="Y4" s="236"/>
      <c r="Z4" s="236"/>
      <c r="AA4" s="236"/>
      <c r="AB4" s="196"/>
      <c r="AC4" s="41">
        <v>75</v>
      </c>
      <c r="AD4" s="157">
        <v>59</v>
      </c>
      <c r="AE4" s="41">
        <v>55</v>
      </c>
      <c r="AF4" s="196"/>
      <c r="AG4" s="41">
        <v>61</v>
      </c>
      <c r="AH4" s="145">
        <f t="shared" si="0"/>
        <v>1200</v>
      </c>
      <c r="AI4" s="145">
        <f t="shared" si="1"/>
        <v>870</v>
      </c>
      <c r="AJ4" s="145">
        <f t="shared" si="2"/>
        <v>227</v>
      </c>
    </row>
    <row r="5" spans="1:36">
      <c r="A5" t="s">
        <v>628</v>
      </c>
      <c r="B5" s="189" t="s">
        <v>93</v>
      </c>
      <c r="C5" s="41">
        <v>31</v>
      </c>
      <c r="D5" s="41">
        <v>40</v>
      </c>
      <c r="E5" s="41">
        <v>57</v>
      </c>
      <c r="F5" s="41">
        <v>63</v>
      </c>
      <c r="G5" s="41">
        <v>36</v>
      </c>
      <c r="H5" s="100">
        <v>18</v>
      </c>
      <c r="I5" s="237"/>
      <c r="J5" s="237"/>
      <c r="K5" s="237"/>
      <c r="L5" s="237"/>
      <c r="M5" s="237"/>
      <c r="N5" s="237"/>
      <c r="O5" s="237"/>
      <c r="P5" s="237"/>
      <c r="Q5" s="237"/>
      <c r="R5" s="237"/>
      <c r="S5" s="237"/>
      <c r="T5" s="237"/>
      <c r="U5" s="41">
        <v>36</v>
      </c>
      <c r="V5" s="41">
        <v>27</v>
      </c>
      <c r="W5" s="41">
        <v>40</v>
      </c>
      <c r="X5" s="41">
        <v>65</v>
      </c>
      <c r="Y5" s="41">
        <v>60</v>
      </c>
      <c r="Z5" s="41">
        <v>6</v>
      </c>
      <c r="AA5" s="237"/>
      <c r="AB5" s="100">
        <v>14</v>
      </c>
      <c r="AC5" s="41">
        <v>5</v>
      </c>
      <c r="AD5" s="157">
        <v>21</v>
      </c>
      <c r="AE5" s="141"/>
      <c r="AF5" s="41">
        <v>27</v>
      </c>
      <c r="AG5" s="41">
        <v>19</v>
      </c>
      <c r="AH5" s="145">
        <f t="shared" si="0"/>
        <v>565</v>
      </c>
      <c r="AI5" s="145">
        <f t="shared" si="1"/>
        <v>395</v>
      </c>
      <c r="AJ5" s="145">
        <f t="shared" si="2"/>
        <v>63</v>
      </c>
    </row>
    <row r="6" spans="1:36">
      <c r="A6" t="s">
        <v>629</v>
      </c>
      <c r="B6" s="189" t="s">
        <v>101</v>
      </c>
      <c r="C6" s="41">
        <v>37</v>
      </c>
      <c r="D6" s="41">
        <v>31</v>
      </c>
      <c r="E6" s="41">
        <v>47</v>
      </c>
      <c r="F6" s="41">
        <v>59</v>
      </c>
      <c r="G6" s="41">
        <v>42</v>
      </c>
      <c r="H6" s="41">
        <v>52</v>
      </c>
      <c r="I6" s="41">
        <v>55</v>
      </c>
      <c r="J6" s="41">
        <v>30</v>
      </c>
      <c r="K6" s="41">
        <v>25</v>
      </c>
      <c r="L6" s="41">
        <v>32</v>
      </c>
      <c r="M6" s="41">
        <v>35</v>
      </c>
      <c r="N6" s="41">
        <v>29</v>
      </c>
      <c r="O6" s="41">
        <v>72</v>
      </c>
      <c r="P6" s="237"/>
      <c r="Q6" s="41">
        <v>52</v>
      </c>
      <c r="R6" s="41">
        <v>57</v>
      </c>
      <c r="S6" s="41">
        <v>19</v>
      </c>
      <c r="T6" s="196"/>
      <c r="U6" s="41">
        <v>32</v>
      </c>
      <c r="V6" s="41">
        <v>67</v>
      </c>
      <c r="W6" s="41">
        <v>63</v>
      </c>
      <c r="X6" s="41">
        <v>32</v>
      </c>
      <c r="Y6" s="41">
        <v>24</v>
      </c>
      <c r="Z6" s="41">
        <v>24</v>
      </c>
      <c r="AA6" s="41">
        <v>25</v>
      </c>
      <c r="AB6" s="41">
        <v>32</v>
      </c>
      <c r="AC6" s="41">
        <v>31</v>
      </c>
      <c r="AD6" s="196"/>
      <c r="AE6" s="41">
        <v>47</v>
      </c>
      <c r="AF6" s="41">
        <v>35</v>
      </c>
      <c r="AG6" s="196"/>
      <c r="AH6" s="145">
        <f t="shared" si="0"/>
        <v>1086</v>
      </c>
      <c r="AI6" s="145">
        <f t="shared" si="1"/>
        <v>704</v>
      </c>
      <c r="AJ6" s="145">
        <f t="shared" si="2"/>
        <v>272</v>
      </c>
    </row>
    <row r="7" spans="1:36">
      <c r="A7" s="189" t="s">
        <v>444</v>
      </c>
      <c r="B7" s="189" t="s">
        <v>101</v>
      </c>
      <c r="C7" s="236"/>
      <c r="D7" s="236"/>
      <c r="E7" s="236"/>
      <c r="F7" s="236"/>
      <c r="G7" s="236"/>
      <c r="H7" s="236"/>
      <c r="I7" s="142"/>
      <c r="J7" s="41">
        <v>50</v>
      </c>
      <c r="K7" s="41">
        <v>55</v>
      </c>
      <c r="L7" s="41">
        <v>48</v>
      </c>
      <c r="M7" s="41">
        <v>45</v>
      </c>
      <c r="N7" s="41">
        <v>51</v>
      </c>
      <c r="O7" s="142"/>
      <c r="P7" s="41">
        <v>60</v>
      </c>
      <c r="Q7" s="100">
        <v>27</v>
      </c>
      <c r="R7" s="237"/>
      <c r="S7" s="41">
        <v>61</v>
      </c>
      <c r="T7" s="41">
        <v>75</v>
      </c>
      <c r="U7" s="41">
        <v>48</v>
      </c>
      <c r="V7" s="196"/>
      <c r="W7" s="236"/>
      <c r="X7" s="236"/>
      <c r="Y7" s="41">
        <v>56</v>
      </c>
      <c r="Z7" s="236"/>
      <c r="AA7" s="41">
        <v>55</v>
      </c>
      <c r="AB7" s="41">
        <v>48</v>
      </c>
      <c r="AC7" s="41">
        <v>49</v>
      </c>
      <c r="AD7" s="157">
        <v>54</v>
      </c>
      <c r="AE7" s="41">
        <v>33</v>
      </c>
      <c r="AF7" s="41">
        <v>45</v>
      </c>
      <c r="AG7" s="41">
        <v>30</v>
      </c>
      <c r="AH7" s="145">
        <f t="shared" si="0"/>
        <v>890</v>
      </c>
      <c r="AI7" s="145">
        <f t="shared" si="1"/>
        <v>719</v>
      </c>
      <c r="AJ7" s="145">
        <f t="shared" si="2"/>
        <v>171</v>
      </c>
    </row>
    <row r="8" spans="1:36">
      <c r="A8" s="219" t="s">
        <v>630</v>
      </c>
      <c r="B8" s="189" t="s">
        <v>101</v>
      </c>
      <c r="C8" s="41">
        <v>38</v>
      </c>
      <c r="D8" s="41">
        <v>49</v>
      </c>
      <c r="E8" s="41">
        <v>33</v>
      </c>
      <c r="F8" s="41">
        <v>21</v>
      </c>
      <c r="G8" s="41">
        <v>35</v>
      </c>
      <c r="H8" s="41">
        <v>28</v>
      </c>
      <c r="I8" s="41">
        <v>25</v>
      </c>
      <c r="J8" s="237"/>
      <c r="K8" s="237"/>
      <c r="L8" s="142"/>
      <c r="M8" s="142"/>
      <c r="N8" s="142"/>
      <c r="O8" s="142"/>
      <c r="P8" s="142"/>
      <c r="Q8" s="41">
        <v>45</v>
      </c>
      <c r="R8" s="196"/>
      <c r="S8" s="196"/>
      <c r="T8" s="196"/>
      <c r="U8" s="196"/>
      <c r="V8" s="41">
        <v>10</v>
      </c>
      <c r="W8" s="41">
        <v>18</v>
      </c>
      <c r="X8" s="41">
        <v>14</v>
      </c>
      <c r="Y8" s="41">
        <v>5</v>
      </c>
      <c r="Z8" s="196"/>
      <c r="AA8" s="41">
        <v>7</v>
      </c>
      <c r="AB8" s="237"/>
      <c r="AC8" s="237"/>
      <c r="AD8" s="237"/>
      <c r="AE8" s="237"/>
      <c r="AF8" s="41">
        <v>11</v>
      </c>
      <c r="AG8" s="196"/>
      <c r="AH8" s="145">
        <f t="shared" si="0"/>
        <v>339</v>
      </c>
      <c r="AI8" s="145">
        <f t="shared" si="1"/>
        <v>162</v>
      </c>
      <c r="AJ8" s="145">
        <f t="shared" si="2"/>
        <v>55</v>
      </c>
    </row>
    <row r="9" spans="1:36">
      <c r="A9" s="200" t="s">
        <v>632</v>
      </c>
      <c r="B9" s="200" t="s">
        <v>101</v>
      </c>
      <c r="C9" s="41">
        <v>5</v>
      </c>
      <c r="D9" s="142"/>
      <c r="E9" s="142"/>
      <c r="F9" s="142"/>
      <c r="G9" s="41">
        <v>8</v>
      </c>
      <c r="H9" s="41">
        <v>7</v>
      </c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145">
        <f t="shared" si="0"/>
        <v>20</v>
      </c>
      <c r="AI9" s="145">
        <f t="shared" si="1"/>
        <v>7</v>
      </c>
      <c r="AJ9" s="145">
        <f t="shared" si="2"/>
        <v>0</v>
      </c>
    </row>
    <row r="10" spans="1:36">
      <c r="A10" s="219" t="s">
        <v>631</v>
      </c>
      <c r="B10" s="189" t="s">
        <v>101</v>
      </c>
      <c r="C10" s="237"/>
      <c r="D10" s="237"/>
      <c r="E10" s="237"/>
      <c r="F10" s="237"/>
      <c r="G10" s="237"/>
      <c r="H10" s="237"/>
      <c r="I10" s="237"/>
      <c r="J10" s="237"/>
      <c r="K10" s="237"/>
      <c r="L10" s="237"/>
      <c r="M10" s="237"/>
      <c r="N10" s="142"/>
      <c r="O10" s="41">
        <v>8</v>
      </c>
      <c r="P10" s="41">
        <v>20</v>
      </c>
      <c r="Q10" s="196"/>
      <c r="R10" s="41">
        <v>23</v>
      </c>
      <c r="S10" s="196"/>
      <c r="T10" s="41">
        <v>5</v>
      </c>
      <c r="U10" s="196"/>
      <c r="V10" s="41">
        <v>13</v>
      </c>
      <c r="W10" s="41">
        <v>17</v>
      </c>
      <c r="X10" s="41">
        <v>48</v>
      </c>
      <c r="Y10" s="196"/>
      <c r="Z10" s="41">
        <v>56</v>
      </c>
      <c r="AA10" s="41">
        <v>40</v>
      </c>
      <c r="AB10" s="41">
        <v>59</v>
      </c>
      <c r="AC10" s="41">
        <v>16</v>
      </c>
      <c r="AD10" s="157">
        <v>26</v>
      </c>
      <c r="AE10" s="196"/>
      <c r="AF10" s="196"/>
      <c r="AG10" s="41">
        <v>50</v>
      </c>
      <c r="AH10" s="145">
        <f t="shared" si="0"/>
        <v>381</v>
      </c>
      <c r="AI10" s="145">
        <f t="shared" si="1"/>
        <v>345</v>
      </c>
      <c r="AJ10" s="145">
        <f t="shared" si="2"/>
        <v>36</v>
      </c>
    </row>
    <row r="11" spans="1:36">
      <c r="A11" s="189" t="s">
        <v>448</v>
      </c>
      <c r="B11" s="189" t="s">
        <v>100</v>
      </c>
      <c r="C11" s="41">
        <v>49</v>
      </c>
      <c r="D11" s="41">
        <v>40</v>
      </c>
      <c r="E11" s="41">
        <v>60</v>
      </c>
      <c r="F11" s="41">
        <v>72</v>
      </c>
      <c r="G11" s="41">
        <v>40</v>
      </c>
      <c r="H11" s="41">
        <v>73</v>
      </c>
      <c r="I11" s="41">
        <v>20</v>
      </c>
      <c r="J11" s="142"/>
      <c r="K11" s="142"/>
      <c r="L11" s="142"/>
      <c r="M11" s="41">
        <v>45</v>
      </c>
      <c r="N11" s="142"/>
      <c r="O11" s="142"/>
      <c r="P11" s="142"/>
      <c r="Q11" s="41">
        <v>35</v>
      </c>
      <c r="R11" s="41">
        <v>80</v>
      </c>
      <c r="S11" s="41">
        <v>72</v>
      </c>
      <c r="T11" s="41">
        <v>64</v>
      </c>
      <c r="U11" s="41">
        <v>66</v>
      </c>
      <c r="V11" s="237"/>
      <c r="W11" s="237"/>
      <c r="X11" s="237"/>
      <c r="Y11" s="237"/>
      <c r="Z11" s="237"/>
      <c r="AA11" s="237"/>
      <c r="AB11" s="237"/>
      <c r="AC11" s="237"/>
      <c r="AD11" s="237"/>
      <c r="AE11" s="237"/>
      <c r="AF11" s="237"/>
      <c r="AG11" s="237"/>
      <c r="AH11" s="145">
        <f t="shared" si="0"/>
        <v>716</v>
      </c>
      <c r="AI11" s="145">
        <f t="shared" si="1"/>
        <v>361</v>
      </c>
      <c r="AJ11" s="145">
        <f t="shared" si="2"/>
        <v>226</v>
      </c>
    </row>
    <row r="12" spans="1:36">
      <c r="A12" s="189" t="s">
        <v>472</v>
      </c>
      <c r="B12" s="189" t="s">
        <v>100</v>
      </c>
      <c r="C12" s="41">
        <v>31</v>
      </c>
      <c r="D12" s="41">
        <v>40</v>
      </c>
      <c r="E12" s="41">
        <v>20</v>
      </c>
      <c r="F12" s="41">
        <v>8</v>
      </c>
      <c r="G12" s="41">
        <v>35</v>
      </c>
      <c r="H12" s="142"/>
      <c r="I12" s="142"/>
      <c r="J12" s="41">
        <v>5</v>
      </c>
      <c r="K12" s="41">
        <v>7</v>
      </c>
      <c r="L12" s="41">
        <v>21</v>
      </c>
      <c r="M12" s="41">
        <v>35</v>
      </c>
      <c r="N12" s="41">
        <v>11</v>
      </c>
      <c r="O12" s="141"/>
      <c r="P12" s="41">
        <v>56</v>
      </c>
      <c r="Q12" s="142"/>
      <c r="R12" s="100">
        <v>20</v>
      </c>
      <c r="S12" s="41">
        <v>8</v>
      </c>
      <c r="T12" s="41">
        <v>16</v>
      </c>
      <c r="U12" s="41">
        <v>14</v>
      </c>
      <c r="V12" s="41">
        <v>70</v>
      </c>
      <c r="W12" s="100">
        <v>62</v>
      </c>
      <c r="X12" s="41">
        <v>66</v>
      </c>
      <c r="Y12" s="41">
        <v>75</v>
      </c>
      <c r="Z12" s="41">
        <v>65</v>
      </c>
      <c r="AA12" s="41">
        <v>73</v>
      </c>
      <c r="AB12" s="41">
        <v>80</v>
      </c>
      <c r="AC12" s="41">
        <v>80</v>
      </c>
      <c r="AD12" s="157">
        <v>78</v>
      </c>
      <c r="AE12" s="41">
        <v>80</v>
      </c>
      <c r="AF12" s="41">
        <v>69</v>
      </c>
      <c r="AG12" s="41">
        <v>80</v>
      </c>
      <c r="AH12" s="145">
        <f t="shared" si="0"/>
        <v>1205</v>
      </c>
      <c r="AI12" s="145">
        <f t="shared" si="1"/>
        <v>949</v>
      </c>
      <c r="AJ12" s="145">
        <f t="shared" si="2"/>
        <v>150</v>
      </c>
    </row>
    <row r="13" spans="1:36">
      <c r="A13" s="189" t="s">
        <v>449</v>
      </c>
      <c r="B13" s="189" t="s">
        <v>100</v>
      </c>
      <c r="C13" s="236"/>
      <c r="D13" s="236"/>
      <c r="E13" s="236"/>
      <c r="F13" s="236"/>
      <c r="G13" s="236"/>
      <c r="H13" s="236"/>
      <c r="I13" s="41">
        <v>60</v>
      </c>
      <c r="J13" s="41">
        <v>75</v>
      </c>
      <c r="K13" s="41">
        <v>73</v>
      </c>
      <c r="L13" s="41">
        <v>59</v>
      </c>
      <c r="M13" s="142"/>
      <c r="N13" s="41">
        <v>69</v>
      </c>
      <c r="O13" s="41">
        <v>80</v>
      </c>
      <c r="P13" s="41">
        <v>24</v>
      </c>
      <c r="Q13" s="237"/>
      <c r="R13" s="242"/>
      <c r="S13" s="237"/>
      <c r="T13" s="237"/>
      <c r="U13" s="237"/>
      <c r="V13" s="237"/>
      <c r="W13" s="237"/>
      <c r="X13" s="237"/>
      <c r="Y13" s="237"/>
      <c r="Z13" s="237"/>
      <c r="AA13" s="237"/>
      <c r="AB13" s="237"/>
      <c r="AC13" s="237"/>
      <c r="AD13" s="237"/>
      <c r="AE13" s="237"/>
      <c r="AF13" s="237"/>
      <c r="AG13" s="237"/>
      <c r="AH13" s="145">
        <f t="shared" si="0"/>
        <v>440</v>
      </c>
      <c r="AI13" s="145">
        <f t="shared" si="1"/>
        <v>371</v>
      </c>
      <c r="AJ13" s="145">
        <f t="shared" si="2"/>
        <v>69</v>
      </c>
    </row>
    <row r="14" spans="1:36">
      <c r="A14" s="200" t="s">
        <v>757</v>
      </c>
      <c r="B14" s="200" t="s">
        <v>100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07">
        <v>15</v>
      </c>
      <c r="AA14" s="240"/>
      <c r="AB14" s="240"/>
      <c r="AC14" s="240"/>
      <c r="AD14" s="240"/>
      <c r="AE14" s="240"/>
      <c r="AF14" s="240"/>
      <c r="AG14" s="240"/>
      <c r="AH14" s="145">
        <f t="shared" si="0"/>
        <v>15</v>
      </c>
      <c r="AI14" s="145">
        <f t="shared" si="1"/>
        <v>15</v>
      </c>
      <c r="AJ14" s="145">
        <f t="shared" si="2"/>
        <v>0</v>
      </c>
    </row>
    <row r="15" spans="1:36">
      <c r="A15" s="189" t="s">
        <v>572</v>
      </c>
      <c r="B15" s="189" t="s">
        <v>488</v>
      </c>
      <c r="C15" s="41">
        <v>80</v>
      </c>
      <c r="D15" s="41">
        <v>17</v>
      </c>
      <c r="E15" s="237"/>
      <c r="F15" s="237"/>
      <c r="G15" s="237"/>
      <c r="H15" s="237"/>
      <c r="I15" s="237"/>
      <c r="J15" s="142"/>
      <c r="K15" s="142"/>
      <c r="L15" s="41">
        <v>21</v>
      </c>
      <c r="M15" s="142"/>
      <c r="N15" s="142"/>
      <c r="O15" s="41">
        <v>20</v>
      </c>
      <c r="P15" s="142"/>
      <c r="Q15" s="41">
        <v>23</v>
      </c>
      <c r="R15" s="41">
        <v>36</v>
      </c>
      <c r="S15" s="141"/>
      <c r="T15" s="196"/>
      <c r="U15" s="41">
        <v>6</v>
      </c>
      <c r="V15" s="100">
        <v>64</v>
      </c>
      <c r="W15" s="41">
        <v>14</v>
      </c>
      <c r="X15" s="41">
        <v>36</v>
      </c>
      <c r="Y15" s="41">
        <v>25</v>
      </c>
      <c r="Z15" s="41">
        <v>80</v>
      </c>
      <c r="AA15" s="41">
        <v>80</v>
      </c>
      <c r="AB15" s="41">
        <v>80</v>
      </c>
      <c r="AC15" s="41">
        <v>34</v>
      </c>
      <c r="AD15" s="157">
        <v>80</v>
      </c>
      <c r="AE15" s="41">
        <v>54</v>
      </c>
      <c r="AF15" s="41">
        <v>55</v>
      </c>
      <c r="AG15" s="41">
        <v>25</v>
      </c>
      <c r="AH15" s="145">
        <f t="shared" si="0"/>
        <v>830</v>
      </c>
      <c r="AI15" s="145">
        <f t="shared" si="1"/>
        <v>604</v>
      </c>
      <c r="AJ15" s="145">
        <f t="shared" si="2"/>
        <v>129</v>
      </c>
    </row>
    <row r="16" spans="1:36">
      <c r="A16" s="189" t="s">
        <v>452</v>
      </c>
      <c r="B16" s="189" t="s">
        <v>488</v>
      </c>
      <c r="C16" s="236"/>
      <c r="D16" s="236"/>
      <c r="E16" s="236"/>
      <c r="F16" s="236"/>
      <c r="G16" s="236"/>
      <c r="H16" s="236"/>
      <c r="I16" s="142"/>
      <c r="J16" s="41">
        <v>80</v>
      </c>
      <c r="K16" s="41">
        <v>80</v>
      </c>
      <c r="L16" s="41">
        <v>59</v>
      </c>
      <c r="M16" s="142"/>
      <c r="N16" s="41">
        <v>52</v>
      </c>
      <c r="O16" s="237"/>
      <c r="P16" s="237"/>
      <c r="Q16" s="237"/>
      <c r="R16" s="242"/>
      <c r="S16" s="237"/>
      <c r="T16" s="237"/>
      <c r="U16" s="237"/>
      <c r="V16" s="237"/>
      <c r="W16" s="237"/>
      <c r="X16" s="237"/>
      <c r="Y16" s="237"/>
      <c r="Z16" s="41">
        <v>80</v>
      </c>
      <c r="AA16" s="41">
        <v>68</v>
      </c>
      <c r="AB16" s="100">
        <v>70</v>
      </c>
      <c r="AC16" s="41">
        <v>80</v>
      </c>
      <c r="AD16" s="157">
        <v>54</v>
      </c>
      <c r="AE16" s="41">
        <v>80</v>
      </c>
      <c r="AF16" s="41">
        <v>80</v>
      </c>
      <c r="AG16" s="41">
        <v>62</v>
      </c>
      <c r="AH16" s="145">
        <f t="shared" si="0"/>
        <v>845</v>
      </c>
      <c r="AI16" s="145">
        <f t="shared" si="1"/>
        <v>793</v>
      </c>
      <c r="AJ16" s="145">
        <f t="shared" si="2"/>
        <v>52</v>
      </c>
    </row>
    <row r="17" spans="1:36">
      <c r="A17" s="189" t="s">
        <v>721</v>
      </c>
      <c r="B17" s="189" t="s">
        <v>488</v>
      </c>
      <c r="C17" s="602" t="s">
        <v>720</v>
      </c>
      <c r="D17" s="600"/>
      <c r="E17" s="600"/>
      <c r="F17" s="600"/>
      <c r="G17" s="600"/>
      <c r="H17" s="600"/>
      <c r="I17" s="600"/>
      <c r="J17" s="600"/>
      <c r="K17" s="600"/>
      <c r="L17" s="600"/>
      <c r="M17" s="600"/>
      <c r="N17" s="600"/>
      <c r="O17" s="600"/>
      <c r="P17" s="600"/>
      <c r="Q17" s="600"/>
      <c r="R17" s="600"/>
      <c r="S17" s="600"/>
      <c r="T17" s="601"/>
      <c r="U17" s="245"/>
      <c r="V17" s="41">
        <v>16</v>
      </c>
      <c r="W17" s="42">
        <v>66</v>
      </c>
      <c r="X17" s="42">
        <v>80</v>
      </c>
      <c r="Y17" s="41">
        <v>80</v>
      </c>
      <c r="Z17" s="41">
        <v>26</v>
      </c>
      <c r="AA17" s="41">
        <v>12</v>
      </c>
      <c r="AB17" s="41">
        <v>40</v>
      </c>
      <c r="AC17" s="41">
        <v>20</v>
      </c>
      <c r="AD17" s="157">
        <v>80</v>
      </c>
      <c r="AE17" s="41">
        <v>80</v>
      </c>
      <c r="AF17" s="41">
        <v>25</v>
      </c>
      <c r="AG17" s="41">
        <v>18</v>
      </c>
      <c r="AH17" s="145">
        <f t="shared" si="0"/>
        <v>543</v>
      </c>
      <c r="AI17" s="145">
        <f t="shared" si="1"/>
        <v>527</v>
      </c>
      <c r="AJ17" s="145">
        <f t="shared" si="2"/>
        <v>16</v>
      </c>
    </row>
    <row r="18" spans="1:36">
      <c r="A18" s="189" t="s">
        <v>473</v>
      </c>
      <c r="B18" s="189" t="s">
        <v>489</v>
      </c>
      <c r="C18" s="236"/>
      <c r="D18" s="236"/>
      <c r="E18" s="236"/>
      <c r="F18" s="236"/>
      <c r="G18" s="236"/>
      <c r="H18" s="236"/>
      <c r="I18" s="41">
        <v>64</v>
      </c>
      <c r="J18" s="41">
        <v>12</v>
      </c>
      <c r="K18" s="41">
        <v>15</v>
      </c>
      <c r="L18" s="142"/>
      <c r="M18" s="41">
        <v>80</v>
      </c>
      <c r="N18" s="41">
        <v>28</v>
      </c>
      <c r="O18" s="41">
        <v>51</v>
      </c>
      <c r="P18" s="41">
        <v>56</v>
      </c>
      <c r="Q18" s="41">
        <v>80</v>
      </c>
      <c r="R18" s="41">
        <v>32</v>
      </c>
      <c r="S18" s="41">
        <v>25</v>
      </c>
      <c r="T18" s="41">
        <v>22</v>
      </c>
      <c r="U18" s="41">
        <v>80</v>
      </c>
      <c r="V18" s="41">
        <v>64</v>
      </c>
      <c r="W18" s="236"/>
      <c r="X18" s="236"/>
      <c r="Y18" s="236"/>
      <c r="Z18" s="236"/>
      <c r="AA18" s="236"/>
      <c r="AB18" s="41">
        <v>40</v>
      </c>
      <c r="AC18" s="237"/>
      <c r="AD18" s="157">
        <v>26</v>
      </c>
      <c r="AE18" s="41">
        <v>47</v>
      </c>
      <c r="AF18" s="196"/>
      <c r="AG18" s="237"/>
      <c r="AH18" s="145">
        <f t="shared" si="0"/>
        <v>722</v>
      </c>
      <c r="AI18" s="145">
        <f t="shared" si="1"/>
        <v>358</v>
      </c>
      <c r="AJ18" s="145">
        <f t="shared" si="2"/>
        <v>364</v>
      </c>
    </row>
    <row r="19" spans="1:36">
      <c r="A19" s="189" t="s">
        <v>450</v>
      </c>
      <c r="B19" s="189" t="s">
        <v>489</v>
      </c>
      <c r="C19" s="41">
        <v>40</v>
      </c>
      <c r="D19" s="41">
        <v>58</v>
      </c>
      <c r="E19" s="41">
        <v>80</v>
      </c>
      <c r="F19" s="100">
        <v>70</v>
      </c>
      <c r="G19" s="100">
        <v>70</v>
      </c>
      <c r="H19" s="41">
        <v>80</v>
      </c>
      <c r="I19" s="41">
        <v>80</v>
      </c>
      <c r="J19" s="41">
        <v>68</v>
      </c>
      <c r="K19" s="41">
        <v>65</v>
      </c>
      <c r="L19" s="41">
        <v>80</v>
      </c>
      <c r="M19" s="41">
        <v>24</v>
      </c>
      <c r="N19" s="41">
        <v>80</v>
      </c>
      <c r="O19" s="41">
        <v>80</v>
      </c>
      <c r="P19" s="41">
        <v>80</v>
      </c>
      <c r="Q19" s="196"/>
      <c r="R19" s="41">
        <v>80</v>
      </c>
      <c r="S19" s="100">
        <v>70</v>
      </c>
      <c r="T19" s="41">
        <v>80</v>
      </c>
      <c r="U19" s="196"/>
      <c r="V19" s="196"/>
      <c r="W19" s="236"/>
      <c r="X19" s="236"/>
      <c r="Y19" s="237"/>
      <c r="Z19" s="237"/>
      <c r="AA19" s="236"/>
      <c r="AB19" s="237"/>
      <c r="AC19" s="237"/>
      <c r="AD19" s="237"/>
      <c r="AE19" s="237"/>
      <c r="AF19" s="237"/>
      <c r="AG19" s="237"/>
      <c r="AH19" s="145">
        <f t="shared" si="0"/>
        <v>1185</v>
      </c>
      <c r="AI19" s="145">
        <f t="shared" si="1"/>
        <v>833</v>
      </c>
      <c r="AJ19" s="145">
        <f t="shared" si="2"/>
        <v>184</v>
      </c>
    </row>
    <row r="20" spans="1:36">
      <c r="A20" s="189" t="s">
        <v>451</v>
      </c>
      <c r="B20" s="189" t="s">
        <v>489</v>
      </c>
      <c r="C20" s="236"/>
      <c r="D20" s="142"/>
      <c r="E20" s="41">
        <v>28</v>
      </c>
      <c r="F20" s="41">
        <v>47</v>
      </c>
      <c r="G20" s="142"/>
      <c r="H20" s="237"/>
      <c r="I20" s="41">
        <v>16</v>
      </c>
      <c r="J20" s="143" t="s">
        <v>132</v>
      </c>
      <c r="K20" s="143" t="s">
        <v>132</v>
      </c>
      <c r="L20" s="142"/>
      <c r="M20" s="41">
        <v>56</v>
      </c>
      <c r="N20" s="142"/>
      <c r="O20" s="41">
        <v>29</v>
      </c>
      <c r="P20" s="41">
        <v>24</v>
      </c>
      <c r="Q20" s="41">
        <v>80</v>
      </c>
      <c r="R20" s="41">
        <v>48</v>
      </c>
      <c r="S20" s="41">
        <v>55</v>
      </c>
      <c r="T20" s="41">
        <v>58</v>
      </c>
      <c r="U20" s="41">
        <v>80</v>
      </c>
      <c r="V20" s="41">
        <v>80</v>
      </c>
      <c r="W20" s="41">
        <v>80</v>
      </c>
      <c r="X20" s="41">
        <v>80</v>
      </c>
      <c r="Y20" s="41">
        <v>80</v>
      </c>
      <c r="Z20" s="41">
        <v>54</v>
      </c>
      <c r="AA20" s="41">
        <v>80</v>
      </c>
      <c r="AB20" s="196"/>
      <c r="AC20" s="41">
        <v>80</v>
      </c>
      <c r="AD20" s="157">
        <v>80</v>
      </c>
      <c r="AE20" s="41">
        <v>33</v>
      </c>
      <c r="AF20" s="41">
        <v>80</v>
      </c>
      <c r="AG20" s="41">
        <v>76</v>
      </c>
      <c r="AH20" s="145">
        <f t="shared" si="0"/>
        <v>1324</v>
      </c>
      <c r="AI20" s="145">
        <f t="shared" si="1"/>
        <v>980</v>
      </c>
      <c r="AJ20" s="145">
        <f t="shared" si="2"/>
        <v>344</v>
      </c>
    </row>
    <row r="21" spans="1:36">
      <c r="A21" s="200" t="s">
        <v>583</v>
      </c>
      <c r="B21" s="200" t="s">
        <v>489</v>
      </c>
      <c r="C21" s="41">
        <v>17</v>
      </c>
      <c r="D21" s="41">
        <v>40</v>
      </c>
      <c r="E21" s="41">
        <v>52</v>
      </c>
      <c r="F21" s="41">
        <v>33</v>
      </c>
      <c r="G21" s="41">
        <v>18</v>
      </c>
      <c r="H21" s="41">
        <v>52</v>
      </c>
      <c r="I21" s="240"/>
      <c r="J21" s="240"/>
      <c r="K21" s="240"/>
      <c r="L21" s="240"/>
      <c r="M21" s="240"/>
      <c r="N21" s="240"/>
      <c r="O21" s="240"/>
      <c r="P21" s="240"/>
      <c r="Q21" s="240"/>
      <c r="R21" s="240"/>
      <c r="S21" s="240"/>
      <c r="T21" s="240"/>
      <c r="U21" s="240"/>
      <c r="V21" s="240"/>
      <c r="W21" s="240"/>
      <c r="X21" s="240"/>
      <c r="Y21" s="240"/>
      <c r="Z21" s="240"/>
      <c r="AA21" s="240"/>
      <c r="AB21" s="240"/>
      <c r="AC21" s="240"/>
      <c r="AD21" s="240"/>
      <c r="AE21" s="240"/>
      <c r="AF21" s="240"/>
      <c r="AG21" s="240"/>
      <c r="AH21" s="145">
        <f t="shared" si="0"/>
        <v>212</v>
      </c>
      <c r="AI21" s="145">
        <f t="shared" si="1"/>
        <v>137</v>
      </c>
      <c r="AJ21" s="145">
        <f t="shared" si="2"/>
        <v>0</v>
      </c>
    </row>
    <row r="22" spans="1:36">
      <c r="A22" s="200" t="s">
        <v>633</v>
      </c>
      <c r="B22" s="200" t="s">
        <v>489</v>
      </c>
      <c r="C22" s="41">
        <v>23</v>
      </c>
      <c r="D22" s="146"/>
      <c r="E22" s="146"/>
      <c r="F22" s="146"/>
      <c r="G22" s="146"/>
      <c r="H22" s="146"/>
      <c r="I22" s="240"/>
      <c r="J22" s="240"/>
      <c r="K22" s="240"/>
      <c r="L22" s="240"/>
      <c r="M22" s="240"/>
      <c r="N22" s="240"/>
      <c r="O22" s="240"/>
      <c r="P22" s="240"/>
      <c r="Q22" s="240"/>
      <c r="R22" s="240"/>
      <c r="S22" s="240"/>
      <c r="T22" s="240"/>
      <c r="U22" s="240"/>
      <c r="V22" s="240"/>
      <c r="W22" s="240"/>
      <c r="X22" s="240"/>
      <c r="Y22" s="240"/>
      <c r="Z22" s="240"/>
      <c r="AA22" s="240"/>
      <c r="AB22" s="240"/>
      <c r="AC22" s="240"/>
      <c r="AD22" s="240"/>
      <c r="AE22" s="240"/>
      <c r="AF22" s="240"/>
      <c r="AG22" s="240"/>
      <c r="AH22" s="145">
        <f t="shared" si="0"/>
        <v>23</v>
      </c>
      <c r="AI22" s="145">
        <f t="shared" si="1"/>
        <v>0</v>
      </c>
      <c r="AJ22" s="145">
        <f t="shared" si="2"/>
        <v>0</v>
      </c>
    </row>
    <row r="23" spans="1:36">
      <c r="A23" s="189" t="s">
        <v>634</v>
      </c>
      <c r="B23" s="189" t="s">
        <v>482</v>
      </c>
      <c r="C23" s="41">
        <v>35</v>
      </c>
      <c r="D23" s="41">
        <v>63</v>
      </c>
      <c r="E23" s="142"/>
      <c r="F23" s="41">
        <v>29</v>
      </c>
      <c r="G23" s="41">
        <v>28</v>
      </c>
      <c r="H23" s="237"/>
      <c r="I23" s="41">
        <v>31</v>
      </c>
      <c r="J23" s="142"/>
      <c r="K23" s="142"/>
      <c r="L23" s="41">
        <v>5</v>
      </c>
      <c r="M23" s="41">
        <v>16</v>
      </c>
      <c r="N23" s="142"/>
      <c r="O23" s="142"/>
      <c r="P23" s="142"/>
      <c r="Q23" s="196"/>
      <c r="R23" s="196"/>
      <c r="S23" s="250"/>
      <c r="T23" s="250"/>
      <c r="U23" s="250"/>
      <c r="V23" s="250"/>
      <c r="W23" s="41">
        <v>72</v>
      </c>
      <c r="X23" s="41">
        <v>44</v>
      </c>
      <c r="Y23" s="41">
        <v>55</v>
      </c>
      <c r="Z23" s="41">
        <v>29</v>
      </c>
      <c r="AA23" s="41">
        <v>65</v>
      </c>
      <c r="AB23" s="41">
        <v>8</v>
      </c>
      <c r="AC23" s="41">
        <v>50</v>
      </c>
      <c r="AD23" s="157">
        <v>68</v>
      </c>
      <c r="AE23" s="41">
        <v>26</v>
      </c>
      <c r="AF23" s="41">
        <v>40</v>
      </c>
      <c r="AG23" s="237"/>
      <c r="AH23" s="145">
        <f t="shared" si="0"/>
        <v>664</v>
      </c>
      <c r="AI23" s="145">
        <f t="shared" si="1"/>
        <v>522</v>
      </c>
      <c r="AJ23" s="145">
        <f t="shared" si="2"/>
        <v>16</v>
      </c>
    </row>
    <row r="24" spans="1:36">
      <c r="A24" s="189" t="s">
        <v>454</v>
      </c>
      <c r="B24" s="189" t="s">
        <v>482</v>
      </c>
      <c r="C24" s="237"/>
      <c r="D24" s="41">
        <v>25</v>
      </c>
      <c r="E24" s="142"/>
      <c r="F24" s="142"/>
      <c r="G24" s="41">
        <v>75</v>
      </c>
      <c r="H24" s="41">
        <v>19</v>
      </c>
      <c r="I24" s="237"/>
      <c r="J24" s="237"/>
      <c r="K24" s="237"/>
      <c r="L24" s="237"/>
      <c r="M24" s="237"/>
      <c r="N24" s="237"/>
      <c r="O24" s="237"/>
      <c r="P24" s="142"/>
      <c r="Q24" s="41">
        <v>33</v>
      </c>
      <c r="R24" s="196"/>
      <c r="S24" s="250"/>
      <c r="T24" s="250"/>
      <c r="U24" s="250"/>
      <c r="V24" s="250"/>
      <c r="W24" s="41">
        <v>8</v>
      </c>
      <c r="X24" s="41">
        <v>18</v>
      </c>
      <c r="Y24" s="41">
        <v>15</v>
      </c>
      <c r="Z24" s="196"/>
      <c r="AA24" s="41">
        <v>15</v>
      </c>
      <c r="AB24" s="237"/>
      <c r="AC24" s="237"/>
      <c r="AD24" s="157">
        <v>12</v>
      </c>
      <c r="AE24" s="196"/>
      <c r="AF24" s="41">
        <v>80</v>
      </c>
      <c r="AG24" s="41">
        <v>55</v>
      </c>
      <c r="AH24" s="145">
        <f t="shared" si="0"/>
        <v>355</v>
      </c>
      <c r="AI24" s="145">
        <f t="shared" si="1"/>
        <v>222</v>
      </c>
      <c r="AJ24" s="145">
        <f t="shared" si="2"/>
        <v>33</v>
      </c>
    </row>
    <row r="25" spans="1:36">
      <c r="A25" s="189" t="s">
        <v>636</v>
      </c>
      <c r="B25" s="189" t="s">
        <v>482</v>
      </c>
      <c r="C25" s="41">
        <v>45</v>
      </c>
      <c r="D25" s="41">
        <v>55</v>
      </c>
      <c r="E25" s="41">
        <v>53</v>
      </c>
      <c r="F25" s="41">
        <v>51</v>
      </c>
      <c r="G25" s="237"/>
      <c r="H25" s="237"/>
      <c r="I25" s="237"/>
      <c r="J25" s="237"/>
      <c r="K25" s="237"/>
      <c r="L25" s="237"/>
      <c r="M25" s="237"/>
      <c r="N25" s="41">
        <v>22</v>
      </c>
      <c r="O25" s="41">
        <v>80</v>
      </c>
      <c r="P25" s="41">
        <v>56</v>
      </c>
      <c r="Q25" s="41">
        <v>47</v>
      </c>
      <c r="R25" s="41">
        <v>44</v>
      </c>
      <c r="S25" s="237"/>
      <c r="T25" s="237"/>
      <c r="U25" s="237"/>
      <c r="V25" s="237"/>
      <c r="W25" s="237"/>
      <c r="X25" s="237"/>
      <c r="Y25" s="237"/>
      <c r="Z25" s="237"/>
      <c r="AA25" s="237"/>
      <c r="AB25" s="237"/>
      <c r="AC25" s="237"/>
      <c r="AD25" s="237"/>
      <c r="AE25" s="237"/>
      <c r="AF25" s="237"/>
      <c r="AG25" s="237"/>
      <c r="AH25" s="145">
        <f t="shared" si="0"/>
        <v>453</v>
      </c>
      <c r="AI25" s="145">
        <f t="shared" si="1"/>
        <v>240</v>
      </c>
      <c r="AJ25" s="145">
        <f t="shared" si="2"/>
        <v>113</v>
      </c>
    </row>
    <row r="26" spans="1:36">
      <c r="A26" s="189" t="s">
        <v>455</v>
      </c>
      <c r="B26" s="189" t="s">
        <v>482</v>
      </c>
      <c r="C26" s="100">
        <v>26</v>
      </c>
      <c r="D26" s="41">
        <v>22</v>
      </c>
      <c r="E26" s="237"/>
      <c r="F26" s="237"/>
      <c r="G26" s="41">
        <v>5</v>
      </c>
      <c r="H26" s="142"/>
      <c r="I26" s="142"/>
      <c r="J26" s="142"/>
      <c r="K26" s="142"/>
      <c r="L26" s="142"/>
      <c r="M26" s="41">
        <v>80</v>
      </c>
      <c r="N26" s="196"/>
      <c r="O26" s="196"/>
      <c r="P26" s="196"/>
      <c r="Q26" s="41">
        <v>57</v>
      </c>
      <c r="R26" s="196"/>
      <c r="S26" s="196"/>
      <c r="T26" s="196"/>
      <c r="U26" s="196"/>
      <c r="V26" s="196"/>
      <c r="W26" s="237"/>
      <c r="X26" s="41">
        <v>5</v>
      </c>
      <c r="Y26" s="237"/>
      <c r="Z26" s="237"/>
      <c r="AA26" s="237"/>
      <c r="AB26" s="559" t="s">
        <v>763</v>
      </c>
      <c r="AC26" s="560"/>
      <c r="AD26" s="560"/>
      <c r="AE26" s="560"/>
      <c r="AF26" s="560"/>
      <c r="AG26" s="561"/>
      <c r="AH26" s="145">
        <f t="shared" si="0"/>
        <v>195</v>
      </c>
      <c r="AI26" s="145">
        <f t="shared" si="1"/>
        <v>5</v>
      </c>
      <c r="AJ26" s="145">
        <f t="shared" si="2"/>
        <v>137</v>
      </c>
    </row>
    <row r="27" spans="1:36">
      <c r="A27" s="200" t="s">
        <v>668</v>
      </c>
      <c r="B27" s="200" t="s">
        <v>482</v>
      </c>
      <c r="C27" s="146"/>
      <c r="D27" s="146"/>
      <c r="E27" s="146"/>
      <c r="F27" s="146"/>
      <c r="G27" s="41">
        <v>5</v>
      </c>
      <c r="H27" s="146"/>
      <c r="I27" s="240"/>
      <c r="J27" s="240"/>
      <c r="K27" s="240"/>
      <c r="L27" s="240"/>
      <c r="M27" s="240"/>
      <c r="N27" s="240"/>
      <c r="O27" s="240"/>
      <c r="P27" s="240"/>
      <c r="Q27" s="240"/>
      <c r="R27" s="240"/>
      <c r="S27" s="240"/>
      <c r="T27" s="240"/>
      <c r="U27" s="240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145">
        <f t="shared" si="0"/>
        <v>5</v>
      </c>
      <c r="AI27" s="145">
        <f t="shared" si="1"/>
        <v>0</v>
      </c>
      <c r="AJ27" s="145">
        <f t="shared" si="2"/>
        <v>0</v>
      </c>
    </row>
    <row r="28" spans="1:36">
      <c r="A28" s="200" t="s">
        <v>589</v>
      </c>
      <c r="B28" s="200" t="s">
        <v>482</v>
      </c>
      <c r="C28" s="41">
        <v>53</v>
      </c>
      <c r="D28" s="41">
        <v>40</v>
      </c>
      <c r="E28" s="41">
        <v>80</v>
      </c>
      <c r="F28" s="41">
        <v>80</v>
      </c>
      <c r="G28" s="237"/>
      <c r="H28" s="41">
        <v>61</v>
      </c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/>
      <c r="T28" s="240"/>
      <c r="U28" s="240"/>
      <c r="V28" s="240"/>
      <c r="W28" s="240"/>
      <c r="X28" s="240"/>
      <c r="Y28" s="240"/>
      <c r="Z28" s="240"/>
      <c r="AA28" s="240"/>
      <c r="AB28" s="240"/>
      <c r="AC28" s="240"/>
      <c r="AD28" s="240"/>
      <c r="AE28" s="240"/>
      <c r="AF28" s="240"/>
      <c r="AG28" s="240"/>
      <c r="AH28" s="145">
        <f t="shared" si="0"/>
        <v>314</v>
      </c>
      <c r="AI28" s="145">
        <f t="shared" si="1"/>
        <v>221</v>
      </c>
      <c r="AJ28" s="145">
        <f t="shared" si="2"/>
        <v>0</v>
      </c>
    </row>
    <row r="29" spans="1:36">
      <c r="A29" s="219" t="s">
        <v>637</v>
      </c>
      <c r="B29" s="189" t="s">
        <v>482</v>
      </c>
      <c r="C29" s="41">
        <v>61</v>
      </c>
      <c r="D29" s="41">
        <v>80</v>
      </c>
      <c r="E29" s="41">
        <v>27</v>
      </c>
      <c r="F29" s="237"/>
      <c r="G29" s="41">
        <v>75</v>
      </c>
      <c r="H29" s="41">
        <v>72</v>
      </c>
      <c r="I29" s="41">
        <v>80</v>
      </c>
      <c r="J29" s="41">
        <v>80</v>
      </c>
      <c r="K29" s="41">
        <v>80</v>
      </c>
      <c r="L29" s="41">
        <v>75</v>
      </c>
      <c r="M29" s="41">
        <v>80</v>
      </c>
      <c r="N29" s="41">
        <v>80</v>
      </c>
      <c r="O29" s="196"/>
      <c r="P29" s="41">
        <v>80</v>
      </c>
      <c r="Q29" s="41">
        <v>80</v>
      </c>
      <c r="R29" s="41">
        <v>80</v>
      </c>
      <c r="S29" s="41">
        <v>80</v>
      </c>
      <c r="T29" s="41">
        <v>80</v>
      </c>
      <c r="U29" s="41">
        <v>51</v>
      </c>
      <c r="V29" s="237"/>
      <c r="W29" s="41">
        <v>80</v>
      </c>
      <c r="X29" s="41">
        <v>75</v>
      </c>
      <c r="Y29" s="41">
        <v>80</v>
      </c>
      <c r="Z29" s="41">
        <v>80</v>
      </c>
      <c r="AA29" s="41">
        <v>80</v>
      </c>
      <c r="AB29" s="41">
        <v>80</v>
      </c>
      <c r="AC29" s="41">
        <v>64</v>
      </c>
      <c r="AD29" s="237"/>
      <c r="AE29" s="237"/>
      <c r="AF29" s="237"/>
      <c r="AG29" s="41">
        <v>80</v>
      </c>
      <c r="AH29" s="145">
        <f t="shared" si="0"/>
        <v>1860</v>
      </c>
      <c r="AI29" s="145">
        <f t="shared" si="1"/>
        <v>1273</v>
      </c>
      <c r="AJ29" s="145">
        <f t="shared" si="2"/>
        <v>371</v>
      </c>
    </row>
    <row r="30" spans="1:36">
      <c r="A30" s="189" t="s">
        <v>475</v>
      </c>
      <c r="B30" s="189" t="s">
        <v>482</v>
      </c>
      <c r="C30" s="237"/>
      <c r="D30" s="142"/>
      <c r="E30" s="142"/>
      <c r="F30" s="142"/>
      <c r="G30" s="41">
        <v>62</v>
      </c>
      <c r="H30" s="41">
        <v>28</v>
      </c>
      <c r="I30" s="41">
        <v>46</v>
      </c>
      <c r="J30" s="41">
        <v>30</v>
      </c>
      <c r="K30" s="41">
        <v>63</v>
      </c>
      <c r="L30" s="41">
        <v>80</v>
      </c>
      <c r="M30" s="41">
        <v>64</v>
      </c>
      <c r="N30" s="41">
        <v>76</v>
      </c>
      <c r="O30" s="41">
        <v>80</v>
      </c>
      <c r="P30" s="41">
        <v>80</v>
      </c>
      <c r="Q30" s="196"/>
      <c r="R30" s="41">
        <v>59</v>
      </c>
      <c r="S30" s="41">
        <v>80</v>
      </c>
      <c r="T30" s="41">
        <v>71</v>
      </c>
      <c r="U30" s="41">
        <v>72</v>
      </c>
      <c r="V30" s="41">
        <v>6</v>
      </c>
      <c r="W30" s="236"/>
      <c r="X30" s="237"/>
      <c r="Y30" s="236"/>
      <c r="Z30" s="41">
        <v>51</v>
      </c>
      <c r="AA30" s="236"/>
      <c r="AB30" s="237"/>
      <c r="AC30" s="237"/>
      <c r="AD30" s="237"/>
      <c r="AE30" s="237"/>
      <c r="AF30" s="237"/>
      <c r="AG30" s="237"/>
      <c r="AH30" s="145">
        <f t="shared" si="0"/>
        <v>948</v>
      </c>
      <c r="AI30" s="145">
        <f t="shared" si="1"/>
        <v>609</v>
      </c>
      <c r="AJ30" s="145">
        <f t="shared" si="2"/>
        <v>277</v>
      </c>
    </row>
    <row r="31" spans="1:36">
      <c r="A31" s="189" t="s">
        <v>635</v>
      </c>
      <c r="B31" s="189" t="s">
        <v>490</v>
      </c>
      <c r="C31" s="245" t="s">
        <v>674</v>
      </c>
      <c r="D31" s="246"/>
      <c r="E31" s="246"/>
      <c r="F31" s="600" t="s">
        <v>687</v>
      </c>
      <c r="G31" s="600"/>
      <c r="H31" s="600"/>
      <c r="I31" s="601"/>
      <c r="J31" s="41">
        <v>50</v>
      </c>
      <c r="K31" s="41">
        <v>17</v>
      </c>
      <c r="L31" s="237"/>
      <c r="M31" s="237"/>
      <c r="N31" s="237"/>
      <c r="O31" s="237"/>
      <c r="P31" s="237"/>
      <c r="Q31" s="237"/>
      <c r="R31" s="242"/>
      <c r="S31" s="237"/>
      <c r="T31" s="41">
        <v>9</v>
      </c>
      <c r="U31" s="100">
        <v>19</v>
      </c>
      <c r="V31" s="41">
        <v>80</v>
      </c>
      <c r="W31" s="41">
        <v>80</v>
      </c>
      <c r="X31" s="41">
        <v>62</v>
      </c>
      <c r="Y31" s="237"/>
      <c r="Z31" s="237"/>
      <c r="AA31" s="237"/>
      <c r="AB31" s="41">
        <v>72</v>
      </c>
      <c r="AC31" s="41">
        <v>56</v>
      </c>
      <c r="AD31" s="237"/>
      <c r="AE31" s="41">
        <v>80</v>
      </c>
      <c r="AF31" s="196"/>
      <c r="AG31" s="196"/>
      <c r="AH31" s="145">
        <f t="shared" si="0"/>
        <v>525</v>
      </c>
      <c r="AI31" s="145">
        <f t="shared" si="1"/>
        <v>426</v>
      </c>
      <c r="AJ31" s="145">
        <f t="shared" si="2"/>
        <v>99</v>
      </c>
    </row>
    <row r="32" spans="1:36">
      <c r="A32" s="189" t="s">
        <v>456</v>
      </c>
      <c r="B32" s="189" t="s">
        <v>490</v>
      </c>
      <c r="C32" s="41">
        <v>19</v>
      </c>
      <c r="D32" s="237"/>
      <c r="E32" s="100">
        <v>70</v>
      </c>
      <c r="F32" s="100">
        <v>70</v>
      </c>
      <c r="G32" s="41">
        <v>52</v>
      </c>
      <c r="H32" s="100">
        <v>70</v>
      </c>
      <c r="I32" s="41">
        <v>80</v>
      </c>
      <c r="J32" s="41">
        <v>80</v>
      </c>
      <c r="K32" s="41">
        <v>80</v>
      </c>
      <c r="L32" s="41">
        <v>80</v>
      </c>
      <c r="M32" s="142"/>
      <c r="N32" s="41">
        <v>62</v>
      </c>
      <c r="O32" s="41">
        <v>80</v>
      </c>
      <c r="P32" s="41">
        <v>24</v>
      </c>
      <c r="Q32" s="237"/>
      <c r="R32" s="242"/>
      <c r="S32" s="41">
        <v>80</v>
      </c>
      <c r="T32" s="41">
        <v>80</v>
      </c>
      <c r="U32" s="41">
        <v>80</v>
      </c>
      <c r="V32" s="41">
        <v>80</v>
      </c>
      <c r="W32" s="236"/>
      <c r="X32" s="236"/>
      <c r="Y32" s="41">
        <v>65</v>
      </c>
      <c r="Z32" s="236"/>
      <c r="AA32" s="236"/>
      <c r="AB32" s="237"/>
      <c r="AC32" s="237"/>
      <c r="AD32" s="237"/>
      <c r="AE32" s="237"/>
      <c r="AF32" s="41">
        <v>40</v>
      </c>
      <c r="AG32" s="41">
        <v>80</v>
      </c>
      <c r="AH32" s="145">
        <f t="shared" si="0"/>
        <v>1272</v>
      </c>
      <c r="AI32" s="145">
        <f t="shared" si="1"/>
        <v>979</v>
      </c>
      <c r="AJ32" s="145">
        <f t="shared" si="2"/>
        <v>222</v>
      </c>
    </row>
    <row r="33" spans="1:36">
      <c r="A33" s="2" t="s">
        <v>638</v>
      </c>
      <c r="B33" s="2" t="s">
        <v>98</v>
      </c>
      <c r="C33" s="41">
        <v>27</v>
      </c>
      <c r="D33" s="142"/>
      <c r="E33" s="41">
        <v>80</v>
      </c>
      <c r="F33" s="41">
        <v>71</v>
      </c>
      <c r="G33" s="41">
        <v>3</v>
      </c>
      <c r="H33" s="237"/>
      <c r="I33" s="41">
        <v>80</v>
      </c>
      <c r="J33" s="41">
        <v>40</v>
      </c>
      <c r="K33" s="41">
        <v>59</v>
      </c>
      <c r="L33" s="41">
        <v>53</v>
      </c>
      <c r="M33" s="41">
        <v>14</v>
      </c>
      <c r="N33" s="41">
        <v>17</v>
      </c>
      <c r="O33" s="41">
        <v>40</v>
      </c>
      <c r="P33" s="196"/>
      <c r="Q33" s="41">
        <v>56</v>
      </c>
      <c r="R33" s="41">
        <v>80</v>
      </c>
      <c r="S33" s="41">
        <v>80</v>
      </c>
      <c r="T33" s="41">
        <v>80</v>
      </c>
      <c r="U33" s="41">
        <v>24</v>
      </c>
      <c r="V33" s="41">
        <v>33</v>
      </c>
      <c r="W33" s="41">
        <v>80</v>
      </c>
      <c r="X33" s="41">
        <v>80</v>
      </c>
      <c r="Y33" s="41">
        <v>68</v>
      </c>
      <c r="Z33" s="41">
        <v>22</v>
      </c>
      <c r="AA33" s="41">
        <v>25</v>
      </c>
      <c r="AB33" s="41">
        <v>22</v>
      </c>
      <c r="AC33" s="41">
        <v>10</v>
      </c>
      <c r="AD33" s="157">
        <v>24</v>
      </c>
      <c r="AE33" s="141"/>
      <c r="AF33" s="41">
        <v>80</v>
      </c>
      <c r="AG33" s="41">
        <v>19</v>
      </c>
      <c r="AH33" s="145">
        <f t="shared" si="0"/>
        <v>1267</v>
      </c>
      <c r="AI33" s="145">
        <f t="shared" si="1"/>
        <v>1013</v>
      </c>
      <c r="AJ33" s="145">
        <f t="shared" si="2"/>
        <v>224</v>
      </c>
    </row>
    <row r="34" spans="1:36">
      <c r="A34" s="200" t="s">
        <v>640</v>
      </c>
      <c r="B34" s="200" t="s">
        <v>98</v>
      </c>
      <c r="C34" s="41">
        <v>11</v>
      </c>
      <c r="D34" s="41">
        <v>8</v>
      </c>
      <c r="E34" s="146"/>
      <c r="F34" s="146"/>
      <c r="G34" s="146"/>
      <c r="H34" s="240"/>
      <c r="I34" s="240"/>
      <c r="J34" s="240"/>
      <c r="K34" s="240"/>
      <c r="L34" s="240"/>
      <c r="M34" s="240"/>
      <c r="N34" s="240"/>
      <c r="O34" s="240"/>
      <c r="P34" s="240"/>
      <c r="Q34" s="240"/>
      <c r="R34" s="240"/>
      <c r="S34" s="240"/>
      <c r="T34" s="240"/>
      <c r="U34" s="240"/>
      <c r="V34" s="240"/>
      <c r="W34" s="240"/>
      <c r="X34" s="240"/>
      <c r="Y34" s="240"/>
      <c r="Z34" s="240"/>
      <c r="AA34" s="240"/>
      <c r="AB34" s="240"/>
      <c r="AC34" s="240"/>
      <c r="AD34" s="240"/>
      <c r="AE34" s="240"/>
      <c r="AF34" s="240"/>
      <c r="AG34" s="240"/>
      <c r="AH34" s="145">
        <f t="shared" si="0"/>
        <v>19</v>
      </c>
      <c r="AI34" s="145">
        <f t="shared" si="1"/>
        <v>0</v>
      </c>
      <c r="AJ34" s="145">
        <f t="shared" si="2"/>
        <v>0</v>
      </c>
    </row>
    <row r="35" spans="1:36">
      <c r="A35" s="189" t="s">
        <v>460</v>
      </c>
      <c r="B35" s="189" t="s">
        <v>98</v>
      </c>
      <c r="C35" s="236"/>
      <c r="D35" s="236"/>
      <c r="E35" s="236"/>
      <c r="F35" s="236"/>
      <c r="G35" s="236"/>
      <c r="H35" s="236"/>
      <c r="I35" s="41">
        <v>20</v>
      </c>
      <c r="J35" s="41">
        <v>78</v>
      </c>
      <c r="K35" s="41">
        <v>33</v>
      </c>
      <c r="L35" s="41">
        <v>80</v>
      </c>
      <c r="M35" s="41">
        <v>80</v>
      </c>
      <c r="N35" s="41">
        <v>80</v>
      </c>
      <c r="O35" s="41">
        <v>80</v>
      </c>
      <c r="P35" s="41">
        <v>32</v>
      </c>
      <c r="Q35" s="41">
        <v>24</v>
      </c>
      <c r="R35" s="41">
        <v>35</v>
      </c>
      <c r="S35" s="141"/>
      <c r="T35" s="41">
        <v>80</v>
      </c>
      <c r="U35" s="41">
        <v>80</v>
      </c>
      <c r="V35" s="41">
        <v>47</v>
      </c>
      <c r="W35" s="236"/>
      <c r="X35" s="236"/>
      <c r="Y35" s="236"/>
      <c r="Z35" s="236"/>
      <c r="AA35" s="236"/>
      <c r="AB35" s="41">
        <v>80</v>
      </c>
      <c r="AC35" s="41">
        <v>70</v>
      </c>
      <c r="AD35" s="157">
        <v>80</v>
      </c>
      <c r="AE35" s="100">
        <v>70</v>
      </c>
      <c r="AF35" s="41">
        <v>29</v>
      </c>
      <c r="AG35" s="41">
        <v>61</v>
      </c>
      <c r="AH35" s="145">
        <f t="shared" si="0"/>
        <v>1139</v>
      </c>
      <c r="AI35" s="145">
        <f t="shared" ref="AI35:AI61" si="3">SUM(E35:F35,H35:L35,O35:P35,S35:T35,W35:AG35)</f>
        <v>793</v>
      </c>
      <c r="AJ35" s="145">
        <f t="shared" ref="AJ35:AJ61" si="4">SUM(M35:N35,Q35:R35,U35:V35)</f>
        <v>346</v>
      </c>
    </row>
    <row r="36" spans="1:36">
      <c r="A36" s="200" t="s">
        <v>753</v>
      </c>
      <c r="B36" s="200" t="s">
        <v>98</v>
      </c>
      <c r="C36" s="578"/>
      <c r="D36" s="579"/>
      <c r="E36" s="579"/>
      <c r="F36" s="579"/>
      <c r="G36" s="579"/>
      <c r="H36" s="579"/>
      <c r="I36" s="579"/>
      <c r="J36" s="579"/>
      <c r="K36" s="579"/>
      <c r="L36" s="579"/>
      <c r="M36" s="579"/>
      <c r="N36" s="579"/>
      <c r="O36" s="579"/>
      <c r="P36" s="579"/>
      <c r="Q36" s="579"/>
      <c r="R36" s="579"/>
      <c r="S36" s="579"/>
      <c r="T36" s="580"/>
      <c r="U36" s="146"/>
      <c r="V36" s="146"/>
      <c r="W36" s="146"/>
      <c r="X36" s="146"/>
      <c r="Y36" s="207">
        <v>12</v>
      </c>
      <c r="Z36" s="240"/>
      <c r="AA36" s="240"/>
      <c r="AB36" s="240"/>
      <c r="AC36" s="240"/>
      <c r="AD36" s="240"/>
      <c r="AE36" s="240"/>
      <c r="AF36" s="240"/>
      <c r="AG36" s="240"/>
      <c r="AH36" s="145">
        <f t="shared" si="0"/>
        <v>12</v>
      </c>
      <c r="AI36" s="145">
        <f t="shared" si="3"/>
        <v>12</v>
      </c>
      <c r="AJ36" s="145">
        <f t="shared" si="4"/>
        <v>0</v>
      </c>
    </row>
    <row r="37" spans="1:36">
      <c r="A37" s="200" t="s">
        <v>641</v>
      </c>
      <c r="B37" s="200" t="s">
        <v>98</v>
      </c>
      <c r="C37" s="41">
        <v>53</v>
      </c>
      <c r="D37" s="41">
        <v>72</v>
      </c>
      <c r="E37" s="146"/>
      <c r="F37" s="41">
        <v>9</v>
      </c>
      <c r="G37" s="41">
        <v>77</v>
      </c>
      <c r="H37" s="41">
        <v>73</v>
      </c>
      <c r="I37" s="240"/>
      <c r="J37" s="240"/>
      <c r="K37" s="240"/>
      <c r="L37" s="240"/>
      <c r="M37" s="240"/>
      <c r="N37" s="240"/>
      <c r="O37" s="240"/>
      <c r="P37" s="240"/>
      <c r="Q37" s="240"/>
      <c r="R37" s="240"/>
      <c r="S37" s="240"/>
      <c r="T37" s="240"/>
      <c r="U37" s="240"/>
      <c r="V37" s="240"/>
      <c r="W37" s="240"/>
      <c r="X37" s="240"/>
      <c r="Y37" s="240"/>
      <c r="Z37" s="41">
        <v>58</v>
      </c>
      <c r="AA37" s="41">
        <v>55</v>
      </c>
      <c r="AB37" s="240"/>
      <c r="AC37" s="240"/>
      <c r="AD37" s="240"/>
      <c r="AE37" s="240"/>
      <c r="AF37" s="240"/>
      <c r="AG37" s="240"/>
      <c r="AH37" s="145">
        <f t="shared" si="0"/>
        <v>397</v>
      </c>
      <c r="AI37" s="145">
        <f t="shared" si="3"/>
        <v>195</v>
      </c>
      <c r="AJ37" s="145">
        <f t="shared" si="4"/>
        <v>0</v>
      </c>
    </row>
    <row r="38" spans="1:36">
      <c r="A38" s="189" t="s">
        <v>532</v>
      </c>
      <c r="B38" s="189" t="s">
        <v>98</v>
      </c>
      <c r="C38" s="236"/>
      <c r="D38" s="236"/>
      <c r="E38" s="236"/>
      <c r="F38" s="236"/>
      <c r="G38" s="236"/>
      <c r="H38" s="236"/>
      <c r="I38" s="142"/>
      <c r="J38" s="41">
        <v>40</v>
      </c>
      <c r="K38" s="41">
        <v>21</v>
      </c>
      <c r="L38" s="41">
        <v>27</v>
      </c>
      <c r="M38" s="41">
        <v>66</v>
      </c>
      <c r="N38" s="41">
        <v>63</v>
      </c>
      <c r="O38" s="41">
        <v>40</v>
      </c>
      <c r="P38" s="41">
        <v>79</v>
      </c>
      <c r="Q38" s="237"/>
      <c r="R38" s="237"/>
      <c r="S38" s="237"/>
      <c r="T38" s="237"/>
      <c r="U38" s="237"/>
      <c r="V38" s="237"/>
      <c r="W38" s="237"/>
      <c r="X38" s="237"/>
      <c r="Y38" s="237"/>
      <c r="Z38" s="237"/>
      <c r="AA38" s="237"/>
      <c r="AB38" s="237"/>
      <c r="AC38" s="237"/>
      <c r="AD38" s="237"/>
      <c r="AE38" s="237"/>
      <c r="AF38" s="237"/>
      <c r="AG38" s="237"/>
      <c r="AH38" s="145">
        <f t="shared" si="0"/>
        <v>336</v>
      </c>
      <c r="AI38" s="145">
        <f t="shared" si="3"/>
        <v>207</v>
      </c>
      <c r="AJ38" s="145">
        <f t="shared" si="4"/>
        <v>129</v>
      </c>
    </row>
    <row r="39" spans="1:36">
      <c r="A39" s="200" t="s">
        <v>642</v>
      </c>
      <c r="B39" s="200" t="s">
        <v>104</v>
      </c>
      <c r="C39" s="41">
        <v>53</v>
      </c>
      <c r="D39" s="41">
        <v>50</v>
      </c>
      <c r="E39" s="41">
        <v>51</v>
      </c>
      <c r="F39" s="41">
        <v>3</v>
      </c>
      <c r="G39" s="146"/>
      <c r="H39" s="240"/>
      <c r="I39" s="240"/>
      <c r="J39" s="240"/>
      <c r="K39" s="240"/>
      <c r="L39" s="240"/>
      <c r="M39" s="240"/>
      <c r="N39" s="240"/>
      <c r="O39" s="240"/>
      <c r="P39" s="240"/>
      <c r="Q39" s="240"/>
      <c r="R39" s="240"/>
      <c r="S39" s="240"/>
      <c r="T39" s="240"/>
      <c r="U39" s="240"/>
      <c r="V39" s="240"/>
      <c r="W39" s="240"/>
      <c r="X39" s="41">
        <v>55</v>
      </c>
      <c r="Y39" s="240"/>
      <c r="Z39" s="41">
        <v>31</v>
      </c>
      <c r="AA39" s="240"/>
      <c r="AB39" s="240"/>
      <c r="AC39" s="240"/>
      <c r="AD39" s="240"/>
      <c r="AE39" s="240"/>
      <c r="AF39" s="240"/>
      <c r="AG39" s="240"/>
      <c r="AH39" s="145">
        <f t="shared" si="0"/>
        <v>243</v>
      </c>
      <c r="AI39" s="145">
        <f t="shared" si="3"/>
        <v>140</v>
      </c>
      <c r="AJ39" s="145">
        <f t="shared" si="4"/>
        <v>0</v>
      </c>
    </row>
    <row r="40" spans="1:36">
      <c r="A40" s="200" t="s">
        <v>643</v>
      </c>
      <c r="B40" s="200" t="s">
        <v>104</v>
      </c>
      <c r="C40" s="41">
        <v>27</v>
      </c>
      <c r="D40" s="41">
        <v>19</v>
      </c>
      <c r="E40" s="146"/>
      <c r="F40" s="146"/>
      <c r="G40" s="146"/>
      <c r="H40" s="240"/>
      <c r="I40" s="240"/>
      <c r="J40" s="240"/>
      <c r="K40" s="240"/>
      <c r="L40" s="240"/>
      <c r="M40" s="240"/>
      <c r="N40" s="240"/>
      <c r="O40" s="240"/>
      <c r="P40" s="240"/>
      <c r="Q40" s="240"/>
      <c r="R40" s="240"/>
      <c r="S40" s="240"/>
      <c r="T40" s="240"/>
      <c r="U40" s="240"/>
      <c r="V40" s="240"/>
      <c r="W40" s="240"/>
      <c r="X40" s="240"/>
      <c r="Y40" s="240"/>
      <c r="Z40" s="240"/>
      <c r="AA40" s="240"/>
      <c r="AB40" s="240"/>
      <c r="AC40" s="240"/>
      <c r="AD40" s="240"/>
      <c r="AE40" s="240"/>
      <c r="AF40" s="240"/>
      <c r="AG40" s="240"/>
      <c r="AH40" s="145">
        <f t="shared" si="0"/>
        <v>46</v>
      </c>
      <c r="AI40" s="145">
        <f t="shared" si="3"/>
        <v>0</v>
      </c>
      <c r="AJ40" s="145">
        <f t="shared" si="4"/>
        <v>0</v>
      </c>
    </row>
    <row r="41" spans="1:36">
      <c r="A41" s="189" t="s">
        <v>639</v>
      </c>
      <c r="B41" s="189" t="s">
        <v>104</v>
      </c>
      <c r="C41" s="236"/>
      <c r="D41" s="236"/>
      <c r="E41" s="236"/>
      <c r="F41" s="236"/>
      <c r="G41" s="236"/>
      <c r="H41" s="236"/>
      <c r="I41" s="41">
        <v>26</v>
      </c>
      <c r="J41" s="41">
        <v>80</v>
      </c>
      <c r="K41" s="41">
        <v>80</v>
      </c>
      <c r="L41" s="41">
        <v>63</v>
      </c>
      <c r="M41" s="41">
        <v>17</v>
      </c>
      <c r="N41" s="41">
        <v>70</v>
      </c>
      <c r="O41" s="41">
        <v>77</v>
      </c>
      <c r="P41" s="41">
        <v>58</v>
      </c>
      <c r="Q41" s="41">
        <v>23</v>
      </c>
      <c r="R41" s="41">
        <v>17</v>
      </c>
      <c r="S41" s="41">
        <v>66</v>
      </c>
      <c r="T41" s="41">
        <v>42</v>
      </c>
      <c r="U41" s="196"/>
      <c r="V41" s="196"/>
      <c r="W41" s="236"/>
      <c r="X41" s="236"/>
      <c r="Y41" s="236"/>
      <c r="Z41" s="236"/>
      <c r="AA41" s="237"/>
      <c r="AB41" s="237"/>
      <c r="AC41" s="41">
        <v>23</v>
      </c>
      <c r="AD41" s="157">
        <v>68</v>
      </c>
      <c r="AE41" s="41">
        <v>80</v>
      </c>
      <c r="AF41" s="41">
        <v>78</v>
      </c>
      <c r="AG41" s="41">
        <v>80</v>
      </c>
      <c r="AH41" s="145">
        <f t="shared" si="0"/>
        <v>948</v>
      </c>
      <c r="AI41" s="145">
        <f t="shared" si="3"/>
        <v>821</v>
      </c>
      <c r="AJ41" s="145">
        <f t="shared" si="4"/>
        <v>127</v>
      </c>
    </row>
    <row r="42" spans="1:36">
      <c r="A42" s="189" t="s">
        <v>476</v>
      </c>
      <c r="B42" s="189" t="s">
        <v>104</v>
      </c>
      <c r="C42" s="237"/>
      <c r="D42" s="237"/>
      <c r="E42" s="237"/>
      <c r="F42" s="237"/>
      <c r="G42" s="237"/>
      <c r="H42" s="237"/>
      <c r="I42" s="237"/>
      <c r="J42" s="237"/>
      <c r="K42" s="237"/>
      <c r="L42" s="237"/>
      <c r="M42" s="237"/>
      <c r="N42" s="237"/>
      <c r="O42" s="237"/>
      <c r="P42" s="237"/>
      <c r="Q42" s="237"/>
      <c r="R42" s="196"/>
      <c r="S42" s="41">
        <v>14</v>
      </c>
      <c r="T42" s="196"/>
      <c r="U42" s="41">
        <v>56</v>
      </c>
      <c r="V42" s="41">
        <v>23</v>
      </c>
      <c r="W42" s="41">
        <v>80</v>
      </c>
      <c r="X42" s="236"/>
      <c r="Y42" s="41">
        <v>80</v>
      </c>
      <c r="Z42" s="236"/>
      <c r="AA42" s="236"/>
      <c r="AB42" s="41">
        <v>58</v>
      </c>
      <c r="AC42" s="41">
        <v>57</v>
      </c>
      <c r="AD42" s="157">
        <v>12</v>
      </c>
      <c r="AE42" s="196"/>
      <c r="AF42" s="41">
        <v>2</v>
      </c>
      <c r="AG42" s="41">
        <v>25</v>
      </c>
      <c r="AH42" s="145">
        <f t="shared" si="0"/>
        <v>407</v>
      </c>
      <c r="AI42" s="145">
        <f t="shared" si="3"/>
        <v>328</v>
      </c>
      <c r="AJ42" s="145">
        <f t="shared" si="4"/>
        <v>79</v>
      </c>
    </row>
    <row r="43" spans="1:36">
      <c r="A43" s="200" t="s">
        <v>672</v>
      </c>
      <c r="B43" s="200" t="s">
        <v>104</v>
      </c>
      <c r="C43" s="146"/>
      <c r="D43" s="146"/>
      <c r="E43" s="146"/>
      <c r="F43" s="146"/>
      <c r="G43" s="146"/>
      <c r="H43" s="41">
        <v>32</v>
      </c>
      <c r="I43" s="240"/>
      <c r="J43" s="240"/>
      <c r="K43" s="240"/>
      <c r="L43" s="240"/>
      <c r="M43" s="240"/>
      <c r="N43" s="240"/>
      <c r="O43" s="240"/>
      <c r="P43" s="240"/>
      <c r="Q43" s="240"/>
      <c r="R43" s="240"/>
      <c r="S43" s="240"/>
      <c r="T43" s="240"/>
      <c r="U43" s="240"/>
      <c r="V43" s="240"/>
      <c r="W43" s="240"/>
      <c r="X43" s="240"/>
      <c r="Y43" s="240"/>
      <c r="Z43" s="41">
        <v>80</v>
      </c>
      <c r="AA43" s="41">
        <v>40</v>
      </c>
      <c r="AB43" s="240"/>
      <c r="AC43" s="240"/>
      <c r="AD43" s="240"/>
      <c r="AE43" s="240"/>
      <c r="AF43" s="240"/>
      <c r="AG43" s="240"/>
      <c r="AH43" s="145">
        <f t="shared" si="0"/>
        <v>152</v>
      </c>
      <c r="AI43" s="145">
        <f t="shared" si="3"/>
        <v>152</v>
      </c>
      <c r="AJ43" s="145">
        <f t="shared" si="4"/>
        <v>0</v>
      </c>
    </row>
    <row r="44" spans="1:36">
      <c r="A44" s="189" t="s">
        <v>477</v>
      </c>
      <c r="B44" s="189" t="s">
        <v>104</v>
      </c>
      <c r="C44" s="237"/>
      <c r="D44" s="237"/>
      <c r="E44" s="237"/>
      <c r="F44" s="237"/>
      <c r="G44" s="41">
        <v>56</v>
      </c>
      <c r="H44" s="41">
        <v>48</v>
      </c>
      <c r="I44" s="41">
        <v>54</v>
      </c>
      <c r="J44" s="41">
        <v>5</v>
      </c>
      <c r="K44" s="41">
        <v>3</v>
      </c>
      <c r="L44" s="41">
        <v>22</v>
      </c>
      <c r="M44" s="41">
        <v>63</v>
      </c>
      <c r="N44" s="41">
        <v>10</v>
      </c>
      <c r="O44" s="41">
        <v>3</v>
      </c>
      <c r="P44" s="41">
        <v>22</v>
      </c>
      <c r="Q44" s="41">
        <v>80</v>
      </c>
      <c r="R44" s="41">
        <v>63</v>
      </c>
      <c r="S44" s="196"/>
      <c r="T44" s="41">
        <v>38</v>
      </c>
      <c r="U44" s="41">
        <v>24</v>
      </c>
      <c r="V44" s="41">
        <v>57</v>
      </c>
      <c r="W44" s="236"/>
      <c r="X44" s="236"/>
      <c r="Y44" s="236"/>
      <c r="Z44" s="236"/>
      <c r="AA44" s="41">
        <v>40</v>
      </c>
      <c r="AB44" s="237"/>
      <c r="AC44" s="237"/>
      <c r="AD44" s="237"/>
      <c r="AE44" s="237"/>
      <c r="AF44" s="237"/>
      <c r="AG44" s="237"/>
      <c r="AH44" s="145">
        <f t="shared" si="0"/>
        <v>588</v>
      </c>
      <c r="AI44" s="145">
        <f t="shared" si="3"/>
        <v>235</v>
      </c>
      <c r="AJ44" s="145">
        <f t="shared" si="4"/>
        <v>297</v>
      </c>
    </row>
    <row r="45" spans="1:36">
      <c r="A45" s="189" t="s">
        <v>626</v>
      </c>
      <c r="B45" s="189" t="s">
        <v>99</v>
      </c>
      <c r="C45" s="237"/>
      <c r="D45" s="41">
        <v>30</v>
      </c>
      <c r="E45" s="41">
        <v>29</v>
      </c>
      <c r="F45" s="41">
        <v>80</v>
      </c>
      <c r="G45" s="237"/>
      <c r="H45" s="237"/>
      <c r="I45" s="41">
        <v>60</v>
      </c>
      <c r="J45" s="237"/>
      <c r="K45" s="237"/>
      <c r="L45" s="237"/>
      <c r="M45" s="237"/>
      <c r="N45" s="237"/>
      <c r="O45" s="237"/>
      <c r="P45" s="237"/>
      <c r="Q45" s="237"/>
      <c r="R45" s="41">
        <v>40</v>
      </c>
      <c r="S45" s="41">
        <v>19</v>
      </c>
      <c r="T45" s="41">
        <v>50</v>
      </c>
      <c r="U45" s="41">
        <v>56</v>
      </c>
      <c r="V45" s="41">
        <v>21</v>
      </c>
      <c r="W45" s="41">
        <v>6</v>
      </c>
      <c r="X45" s="41">
        <v>80</v>
      </c>
      <c r="Y45" s="41">
        <v>29</v>
      </c>
      <c r="Z45" s="41">
        <v>40</v>
      </c>
      <c r="AA45" s="41">
        <v>80</v>
      </c>
      <c r="AB45" s="41">
        <v>40</v>
      </c>
      <c r="AC45" s="41">
        <v>80</v>
      </c>
      <c r="AD45" s="237"/>
      <c r="AE45" s="41">
        <v>29</v>
      </c>
      <c r="AF45" s="41">
        <v>80</v>
      </c>
      <c r="AG45" s="41">
        <v>80</v>
      </c>
      <c r="AH45" s="145">
        <f t="shared" si="0"/>
        <v>929</v>
      </c>
      <c r="AI45" s="145">
        <f t="shared" si="3"/>
        <v>782</v>
      </c>
      <c r="AJ45" s="145">
        <f t="shared" si="4"/>
        <v>117</v>
      </c>
    </row>
    <row r="46" spans="1:36">
      <c r="A46" s="189" t="s">
        <v>479</v>
      </c>
      <c r="B46" s="189" t="s">
        <v>99</v>
      </c>
      <c r="C46" s="237"/>
      <c r="D46" s="237"/>
      <c r="E46" s="237"/>
      <c r="F46" s="237"/>
      <c r="G46" s="237"/>
      <c r="H46" s="237"/>
      <c r="I46" s="237"/>
      <c r="J46" s="237"/>
      <c r="K46" s="41">
        <v>47</v>
      </c>
      <c r="L46" s="41">
        <v>58</v>
      </c>
      <c r="M46" s="41">
        <v>60</v>
      </c>
      <c r="N46" s="41">
        <v>80</v>
      </c>
      <c r="O46" s="41">
        <v>72</v>
      </c>
      <c r="P46" s="41">
        <v>37</v>
      </c>
      <c r="Q46" s="41">
        <v>80</v>
      </c>
      <c r="R46" s="196"/>
      <c r="S46" s="41">
        <v>80</v>
      </c>
      <c r="T46" s="237"/>
      <c r="U46" s="41">
        <v>70</v>
      </c>
      <c r="V46" s="196"/>
      <c r="W46" s="236"/>
      <c r="X46" s="236"/>
      <c r="Y46" s="41">
        <v>58</v>
      </c>
      <c r="Z46" s="237"/>
      <c r="AA46" s="41">
        <v>80</v>
      </c>
      <c r="AB46" s="41">
        <v>40</v>
      </c>
      <c r="AC46" s="41">
        <v>23</v>
      </c>
      <c r="AD46" s="157">
        <v>27</v>
      </c>
      <c r="AE46" s="41">
        <v>53</v>
      </c>
      <c r="AF46" s="41">
        <v>66</v>
      </c>
      <c r="AG46" s="237"/>
      <c r="AH46" s="145">
        <f t="shared" ref="AH46:AH61" si="5">SUM(C46:AG46)</f>
        <v>931</v>
      </c>
      <c r="AI46" s="145">
        <f t="shared" si="3"/>
        <v>641</v>
      </c>
      <c r="AJ46" s="145">
        <f t="shared" si="4"/>
        <v>290</v>
      </c>
    </row>
    <row r="47" spans="1:36" s="42" customFormat="1">
      <c r="A47" s="189" t="s">
        <v>627</v>
      </c>
      <c r="B47" s="189" t="s">
        <v>644</v>
      </c>
      <c r="C47" s="237"/>
      <c r="D47" s="237"/>
      <c r="E47" s="237"/>
      <c r="F47" s="237"/>
      <c r="G47" s="237"/>
      <c r="H47" s="41">
        <v>3</v>
      </c>
      <c r="I47" s="41">
        <v>80</v>
      </c>
      <c r="J47" s="237"/>
      <c r="K47" s="237"/>
      <c r="L47" s="237"/>
      <c r="M47" s="237"/>
      <c r="N47" s="41">
        <v>80</v>
      </c>
      <c r="O47" s="41">
        <v>8</v>
      </c>
      <c r="P47" s="41">
        <v>80</v>
      </c>
      <c r="Q47" s="237"/>
      <c r="R47" s="41">
        <v>80</v>
      </c>
      <c r="S47" s="196"/>
      <c r="T47" s="196"/>
      <c r="U47" s="237"/>
      <c r="V47" s="41">
        <v>80</v>
      </c>
      <c r="W47" s="41">
        <v>74</v>
      </c>
      <c r="X47" s="41">
        <v>80</v>
      </c>
      <c r="Y47" s="41">
        <v>22</v>
      </c>
      <c r="Z47" s="41">
        <v>49</v>
      </c>
      <c r="AA47" s="237"/>
      <c r="AB47" s="41">
        <v>80</v>
      </c>
      <c r="AC47" s="41">
        <v>57</v>
      </c>
      <c r="AD47" s="196"/>
      <c r="AE47" s="41">
        <v>27</v>
      </c>
      <c r="AF47" s="41">
        <v>80</v>
      </c>
      <c r="AG47" s="41">
        <v>80</v>
      </c>
      <c r="AH47" s="145">
        <f t="shared" si="5"/>
        <v>960</v>
      </c>
      <c r="AI47" s="145">
        <f t="shared" si="3"/>
        <v>720</v>
      </c>
      <c r="AJ47" s="145">
        <f t="shared" si="4"/>
        <v>240</v>
      </c>
    </row>
    <row r="48" spans="1:36" s="42" customFormat="1">
      <c r="A48" s="200" t="s">
        <v>667</v>
      </c>
      <c r="B48" s="200" t="s">
        <v>99</v>
      </c>
      <c r="C48" s="146"/>
      <c r="D48" s="146"/>
      <c r="E48" s="146"/>
      <c r="F48" s="146"/>
      <c r="G48" s="41">
        <v>23</v>
      </c>
      <c r="H48" s="240"/>
      <c r="I48" s="240"/>
      <c r="J48" s="240"/>
      <c r="K48" s="240"/>
      <c r="L48" s="240"/>
      <c r="M48" s="240"/>
      <c r="N48" s="240"/>
      <c r="O48" s="240"/>
      <c r="P48" s="240"/>
      <c r="Q48" s="240"/>
      <c r="R48" s="240"/>
      <c r="S48" s="240"/>
      <c r="T48" s="240"/>
      <c r="U48" s="240"/>
      <c r="V48" s="240"/>
      <c r="W48" s="240"/>
      <c r="X48" s="240"/>
      <c r="Y48" s="240"/>
      <c r="Z48" s="240"/>
      <c r="AA48" s="240"/>
      <c r="AB48" s="240"/>
      <c r="AC48" s="240"/>
      <c r="AD48" s="240"/>
      <c r="AE48" s="240"/>
      <c r="AF48" s="240"/>
      <c r="AG48" s="240"/>
      <c r="AH48" s="145">
        <f t="shared" si="5"/>
        <v>23</v>
      </c>
      <c r="AI48" s="145">
        <f t="shared" si="3"/>
        <v>0</v>
      </c>
      <c r="AJ48" s="145">
        <f t="shared" si="4"/>
        <v>0</v>
      </c>
    </row>
    <row r="49" spans="1:36">
      <c r="A49" s="200" t="s">
        <v>645</v>
      </c>
      <c r="B49" s="200" t="s">
        <v>99</v>
      </c>
      <c r="C49" s="41">
        <v>80</v>
      </c>
      <c r="D49" s="237"/>
      <c r="E49" s="41">
        <v>57</v>
      </c>
      <c r="F49" s="41">
        <v>77</v>
      </c>
      <c r="G49" s="41">
        <v>57</v>
      </c>
      <c r="H49" s="41">
        <v>77</v>
      </c>
      <c r="I49" s="240"/>
      <c r="J49" s="240"/>
      <c r="K49" s="240"/>
      <c r="L49" s="240"/>
      <c r="M49" s="240"/>
      <c r="N49" s="240"/>
      <c r="O49" s="240"/>
      <c r="P49" s="240"/>
      <c r="Q49" s="240"/>
      <c r="R49" s="240"/>
      <c r="S49" s="240"/>
      <c r="T49" s="240"/>
      <c r="U49" s="240"/>
      <c r="V49" s="240"/>
      <c r="W49" s="240"/>
      <c r="X49" s="240"/>
      <c r="Y49" s="240"/>
      <c r="Z49" s="240"/>
      <c r="AA49" s="41">
        <v>69</v>
      </c>
      <c r="AB49" s="240"/>
      <c r="AC49" s="240"/>
      <c r="AD49" s="240"/>
      <c r="AE49" s="240"/>
      <c r="AF49" s="240"/>
      <c r="AG49" s="240"/>
      <c r="AH49" s="145">
        <f t="shared" si="5"/>
        <v>417</v>
      </c>
      <c r="AI49" s="145">
        <f t="shared" si="3"/>
        <v>280</v>
      </c>
      <c r="AJ49" s="145">
        <f t="shared" si="4"/>
        <v>0</v>
      </c>
    </row>
    <row r="50" spans="1:36">
      <c r="A50" s="200" t="s">
        <v>651</v>
      </c>
      <c r="B50" s="200" t="s">
        <v>99</v>
      </c>
      <c r="C50" s="41">
        <v>40</v>
      </c>
      <c r="D50" s="146"/>
      <c r="E50" s="146"/>
      <c r="F50" s="146"/>
      <c r="G50" s="146"/>
      <c r="H50" s="240"/>
      <c r="I50" s="240"/>
      <c r="J50" s="240"/>
      <c r="K50" s="240"/>
      <c r="L50" s="240"/>
      <c r="M50" s="240"/>
      <c r="N50" s="240"/>
      <c r="O50" s="240"/>
      <c r="P50" s="240"/>
      <c r="Q50" s="240"/>
      <c r="R50" s="240"/>
      <c r="S50" s="240"/>
      <c r="T50" s="240"/>
      <c r="U50" s="240"/>
      <c r="V50" s="240"/>
      <c r="W50" s="240"/>
      <c r="X50" s="240"/>
      <c r="Y50" s="240"/>
      <c r="Z50" s="240"/>
      <c r="AA50" s="240"/>
      <c r="AB50" s="240"/>
      <c r="AC50" s="240"/>
      <c r="AD50" s="240"/>
      <c r="AE50" s="240"/>
      <c r="AF50" s="240"/>
      <c r="AG50" s="240"/>
      <c r="AH50" s="145">
        <f t="shared" si="5"/>
        <v>40</v>
      </c>
      <c r="AI50" s="145">
        <f t="shared" si="3"/>
        <v>0</v>
      </c>
      <c r="AJ50" s="145">
        <f t="shared" si="4"/>
        <v>0</v>
      </c>
    </row>
    <row r="51" spans="1:36">
      <c r="A51" s="189" t="s">
        <v>462</v>
      </c>
      <c r="B51" s="189" t="s">
        <v>99</v>
      </c>
      <c r="C51" s="236"/>
      <c r="D51" s="236"/>
      <c r="E51" s="236"/>
      <c r="F51" s="236"/>
      <c r="G51" s="236"/>
      <c r="H51" s="237"/>
      <c r="I51" s="237"/>
      <c r="J51" s="237"/>
      <c r="K51" s="237"/>
      <c r="L51" s="237"/>
      <c r="M51" s="237"/>
      <c r="N51" s="237"/>
      <c r="O51" s="237"/>
      <c r="P51" s="41">
        <v>43</v>
      </c>
      <c r="Q51" s="237"/>
      <c r="R51" s="41">
        <v>40</v>
      </c>
      <c r="S51" s="41">
        <v>80</v>
      </c>
      <c r="T51" s="41">
        <v>80</v>
      </c>
      <c r="U51" s="237"/>
      <c r="V51" s="237"/>
      <c r="W51" s="236"/>
      <c r="X51" s="236"/>
      <c r="Y51" s="236"/>
      <c r="Z51" s="236"/>
      <c r="AA51" s="236"/>
      <c r="AB51" s="196"/>
      <c r="AC51" s="196"/>
      <c r="AD51" s="157">
        <v>53</v>
      </c>
      <c r="AE51" s="196"/>
      <c r="AF51" s="41">
        <v>14</v>
      </c>
      <c r="AG51" s="237"/>
      <c r="AH51" s="145">
        <f t="shared" si="5"/>
        <v>310</v>
      </c>
      <c r="AI51" s="145">
        <f t="shared" si="3"/>
        <v>270</v>
      </c>
      <c r="AJ51" s="145">
        <f t="shared" si="4"/>
        <v>40</v>
      </c>
    </row>
    <row r="52" spans="1:36">
      <c r="A52" s="189" t="s">
        <v>478</v>
      </c>
      <c r="B52" s="189" t="s">
        <v>99</v>
      </c>
      <c r="C52" s="237"/>
      <c r="D52" s="237"/>
      <c r="E52" s="237"/>
      <c r="F52" s="237"/>
      <c r="G52" s="237"/>
      <c r="H52" s="237"/>
      <c r="I52" s="237"/>
      <c r="J52" s="142"/>
      <c r="K52" s="142"/>
      <c r="L52" s="142"/>
      <c r="M52" s="142"/>
      <c r="N52" s="196"/>
      <c r="O52" s="196"/>
      <c r="P52" s="196"/>
      <c r="Q52" s="196"/>
      <c r="R52" s="196"/>
      <c r="S52" s="196"/>
      <c r="T52" s="196"/>
      <c r="U52" s="196"/>
      <c r="V52" s="196"/>
      <c r="W52" s="196"/>
      <c r="X52" s="603" t="s">
        <v>751</v>
      </c>
      <c r="Y52" s="604"/>
      <c r="Z52" s="604"/>
      <c r="AA52" s="604"/>
      <c r="AB52" s="604"/>
      <c r="AC52" s="604"/>
      <c r="AD52" s="604"/>
      <c r="AE52" s="604"/>
      <c r="AF52" s="604"/>
      <c r="AG52" s="605"/>
      <c r="AH52" s="145">
        <f t="shared" si="5"/>
        <v>0</v>
      </c>
      <c r="AI52" s="145">
        <f t="shared" si="3"/>
        <v>0</v>
      </c>
      <c r="AJ52" s="145">
        <f t="shared" si="4"/>
        <v>0</v>
      </c>
    </row>
    <row r="53" spans="1:36">
      <c r="A53" s="189" t="s">
        <v>464</v>
      </c>
      <c r="B53" s="189" t="s">
        <v>99</v>
      </c>
      <c r="C53" s="237"/>
      <c r="D53" s="138">
        <v>47</v>
      </c>
      <c r="E53" s="41">
        <v>23</v>
      </c>
      <c r="F53" s="41">
        <v>80</v>
      </c>
      <c r="G53" s="41">
        <v>64</v>
      </c>
      <c r="H53" s="41">
        <v>80</v>
      </c>
      <c r="I53" s="41">
        <v>80</v>
      </c>
      <c r="J53" s="41">
        <v>80</v>
      </c>
      <c r="K53" s="41">
        <v>80</v>
      </c>
      <c r="L53" s="41">
        <v>80</v>
      </c>
      <c r="M53" s="41">
        <v>80</v>
      </c>
      <c r="N53" s="196"/>
      <c r="O53" s="41">
        <v>80</v>
      </c>
      <c r="P53" s="237"/>
      <c r="Q53" s="41">
        <v>57</v>
      </c>
      <c r="R53" s="242"/>
      <c r="S53" s="237"/>
      <c r="T53" s="41">
        <v>30</v>
      </c>
      <c r="U53" s="41">
        <v>80</v>
      </c>
      <c r="V53" s="41">
        <v>80</v>
      </c>
      <c r="W53" s="41">
        <v>80</v>
      </c>
      <c r="X53" s="41">
        <v>80</v>
      </c>
      <c r="Y53" s="41">
        <v>80</v>
      </c>
      <c r="Z53" s="41">
        <v>40</v>
      </c>
      <c r="AA53" s="237"/>
      <c r="AB53" s="41">
        <v>40</v>
      </c>
      <c r="AC53" s="41">
        <v>80</v>
      </c>
      <c r="AD53" s="157">
        <v>80</v>
      </c>
      <c r="AE53" s="41">
        <v>80</v>
      </c>
      <c r="AF53" s="196"/>
      <c r="AG53" s="41">
        <v>40</v>
      </c>
      <c r="AH53" s="145">
        <f t="shared" si="5"/>
        <v>1621</v>
      </c>
      <c r="AI53" s="145">
        <f t="shared" si="3"/>
        <v>1213</v>
      </c>
      <c r="AJ53" s="145">
        <f t="shared" si="4"/>
        <v>297</v>
      </c>
    </row>
    <row r="54" spans="1:36">
      <c r="A54" s="200" t="s">
        <v>646</v>
      </c>
      <c r="B54" s="200" t="s">
        <v>107</v>
      </c>
      <c r="C54" s="41">
        <v>80</v>
      </c>
      <c r="D54" s="41">
        <v>80</v>
      </c>
      <c r="E54" s="41">
        <v>80</v>
      </c>
      <c r="F54" s="41">
        <v>14</v>
      </c>
      <c r="G54" s="41">
        <v>70</v>
      </c>
      <c r="H54" s="41">
        <v>80</v>
      </c>
      <c r="I54" s="240"/>
      <c r="J54" s="240"/>
      <c r="K54" s="240"/>
      <c r="L54" s="240"/>
      <c r="M54" s="240"/>
      <c r="N54" s="240"/>
      <c r="O54" s="240"/>
      <c r="P54" s="240"/>
      <c r="Q54" s="240"/>
      <c r="R54" s="240"/>
      <c r="S54" s="240"/>
      <c r="T54" s="240"/>
      <c r="U54" s="240"/>
      <c r="V54" s="240"/>
      <c r="W54" s="240"/>
      <c r="X54" s="240"/>
      <c r="Y54" s="240"/>
      <c r="Z54" s="240"/>
      <c r="AA54" s="240"/>
      <c r="AB54" s="240"/>
      <c r="AC54" s="240"/>
      <c r="AD54" s="240"/>
      <c r="AE54" s="240"/>
      <c r="AF54" s="240"/>
      <c r="AG54" s="240"/>
      <c r="AH54" s="145">
        <f t="shared" si="5"/>
        <v>404</v>
      </c>
      <c r="AI54" s="145">
        <f t="shared" si="3"/>
        <v>174</v>
      </c>
      <c r="AJ54" s="145">
        <f t="shared" si="4"/>
        <v>0</v>
      </c>
    </row>
    <row r="55" spans="1:36">
      <c r="A55" s="189" t="s">
        <v>465</v>
      </c>
      <c r="B55" s="189" t="s">
        <v>107</v>
      </c>
      <c r="C55" s="41">
        <v>40</v>
      </c>
      <c r="D55" s="41">
        <v>19</v>
      </c>
      <c r="E55" s="142"/>
      <c r="F55" s="41">
        <v>80</v>
      </c>
      <c r="G55" s="41">
        <v>40</v>
      </c>
      <c r="H55" s="41">
        <v>80</v>
      </c>
      <c r="I55" s="41">
        <v>40</v>
      </c>
      <c r="J55" s="41">
        <v>75</v>
      </c>
      <c r="K55" s="41">
        <v>77</v>
      </c>
      <c r="L55" s="237"/>
      <c r="M55" s="41">
        <v>80</v>
      </c>
      <c r="N55" s="41">
        <v>80</v>
      </c>
      <c r="O55" s="41">
        <v>80</v>
      </c>
      <c r="P55" s="41">
        <v>80</v>
      </c>
      <c r="Q55" s="237"/>
      <c r="R55" s="41">
        <v>80</v>
      </c>
      <c r="S55" s="41">
        <v>80</v>
      </c>
      <c r="T55" s="41">
        <v>71</v>
      </c>
      <c r="U55" s="100">
        <v>70</v>
      </c>
      <c r="V55" s="41">
        <v>80</v>
      </c>
      <c r="W55" s="41">
        <v>80</v>
      </c>
      <c r="X55" s="41">
        <v>80</v>
      </c>
      <c r="Y55" s="237"/>
      <c r="Z55" s="237"/>
      <c r="AA55" s="237"/>
      <c r="AB55" s="237"/>
      <c r="AC55" s="237"/>
      <c r="AD55" s="157">
        <v>63</v>
      </c>
      <c r="AE55" s="41">
        <v>80</v>
      </c>
      <c r="AF55" s="237"/>
      <c r="AG55" s="237"/>
      <c r="AH55" s="145">
        <f t="shared" si="5"/>
        <v>1455</v>
      </c>
      <c r="AI55" s="145">
        <f t="shared" si="3"/>
        <v>966</v>
      </c>
      <c r="AJ55" s="145">
        <f t="shared" si="4"/>
        <v>390</v>
      </c>
    </row>
    <row r="56" spans="1:36">
      <c r="A56" s="200" t="s">
        <v>647</v>
      </c>
      <c r="B56" s="200" t="s">
        <v>107</v>
      </c>
      <c r="C56" s="41">
        <v>80</v>
      </c>
      <c r="D56" s="41">
        <v>61</v>
      </c>
      <c r="E56" s="41">
        <v>80</v>
      </c>
      <c r="F56" s="41">
        <v>80</v>
      </c>
      <c r="G56" s="146"/>
      <c r="H56" s="240"/>
      <c r="I56" s="240"/>
      <c r="J56" s="240"/>
      <c r="K56" s="240"/>
      <c r="L56" s="240"/>
      <c r="M56" s="240"/>
      <c r="N56" s="240"/>
      <c r="O56" s="240"/>
      <c r="P56" s="240"/>
      <c r="Q56" s="240"/>
      <c r="R56" s="240"/>
      <c r="S56" s="240"/>
      <c r="T56" s="240"/>
      <c r="U56" s="240"/>
      <c r="V56" s="240"/>
      <c r="W56" s="240"/>
      <c r="X56" s="240"/>
      <c r="Y56" s="240"/>
      <c r="Z56" s="240"/>
      <c r="AA56" s="240"/>
      <c r="AB56" s="240"/>
      <c r="AC56" s="240"/>
      <c r="AD56" s="240"/>
      <c r="AE56" s="240"/>
      <c r="AF56" s="240"/>
      <c r="AG56" s="240"/>
      <c r="AH56" s="145">
        <f t="shared" si="5"/>
        <v>301</v>
      </c>
      <c r="AI56" s="145">
        <f t="shared" si="3"/>
        <v>160</v>
      </c>
      <c r="AJ56" s="145">
        <f t="shared" si="4"/>
        <v>0</v>
      </c>
    </row>
    <row r="57" spans="1:36">
      <c r="A57" s="189" t="s">
        <v>466</v>
      </c>
      <c r="B57" s="189" t="s">
        <v>107</v>
      </c>
      <c r="C57" s="236"/>
      <c r="D57" s="236"/>
      <c r="E57" s="236"/>
      <c r="F57" s="236"/>
      <c r="G57" s="236"/>
      <c r="H57" s="236"/>
      <c r="I57" s="142"/>
      <c r="J57" s="41">
        <v>80</v>
      </c>
      <c r="K57" s="41">
        <v>80</v>
      </c>
      <c r="L57" s="41">
        <v>74</v>
      </c>
      <c r="M57" s="41">
        <v>80</v>
      </c>
      <c r="N57" s="41">
        <v>20</v>
      </c>
      <c r="O57" s="237"/>
      <c r="P57" s="237"/>
      <c r="Q57" s="237"/>
      <c r="R57" s="41">
        <v>45</v>
      </c>
      <c r="S57" s="237"/>
      <c r="T57" s="237"/>
      <c r="U57" s="237"/>
      <c r="V57" s="41">
        <v>80</v>
      </c>
      <c r="W57" s="236"/>
      <c r="X57" s="236"/>
      <c r="Y57" s="236"/>
      <c r="Z57" s="236"/>
      <c r="AA57" s="236"/>
      <c r="AB57" s="41">
        <v>80</v>
      </c>
      <c r="AC57" s="41">
        <v>80</v>
      </c>
      <c r="AD57" s="157">
        <v>73</v>
      </c>
      <c r="AE57" s="41">
        <v>80</v>
      </c>
      <c r="AF57" s="237"/>
      <c r="AG57" s="41">
        <v>80</v>
      </c>
      <c r="AH57" s="145">
        <f t="shared" si="5"/>
        <v>852</v>
      </c>
      <c r="AI57" s="145">
        <f t="shared" si="3"/>
        <v>627</v>
      </c>
      <c r="AJ57" s="145">
        <f t="shared" si="4"/>
        <v>225</v>
      </c>
    </row>
    <row r="58" spans="1:36">
      <c r="A58" s="189" t="s">
        <v>467</v>
      </c>
      <c r="B58" s="189" t="s">
        <v>107</v>
      </c>
      <c r="C58" s="41">
        <v>69</v>
      </c>
      <c r="D58" s="41">
        <v>29</v>
      </c>
      <c r="E58" s="100">
        <v>32</v>
      </c>
      <c r="F58" s="142"/>
      <c r="G58" s="41">
        <v>31</v>
      </c>
      <c r="H58" s="41">
        <v>7</v>
      </c>
      <c r="I58" s="142"/>
      <c r="J58" s="142"/>
      <c r="K58" s="142"/>
      <c r="L58" s="142"/>
      <c r="M58" s="41">
        <v>20</v>
      </c>
      <c r="N58" s="196"/>
      <c r="O58" s="196"/>
      <c r="P58" s="196"/>
      <c r="Q58" s="41">
        <v>33</v>
      </c>
      <c r="R58" s="196"/>
      <c r="S58" s="196"/>
      <c r="T58" s="41">
        <v>9</v>
      </c>
      <c r="U58" s="41">
        <v>10</v>
      </c>
      <c r="V58" s="196"/>
      <c r="W58" s="41">
        <v>10</v>
      </c>
      <c r="X58" s="41">
        <v>16</v>
      </c>
      <c r="Y58" s="41">
        <v>80</v>
      </c>
      <c r="Z58" s="41">
        <v>80</v>
      </c>
      <c r="AA58" s="41">
        <v>11</v>
      </c>
      <c r="AB58" s="100">
        <v>30</v>
      </c>
      <c r="AC58" s="196"/>
      <c r="AD58" s="196"/>
      <c r="AE58" s="196"/>
      <c r="AF58" s="41">
        <v>51</v>
      </c>
      <c r="AG58" s="237"/>
      <c r="AH58" s="145">
        <f t="shared" si="5"/>
        <v>518</v>
      </c>
      <c r="AI58" s="145">
        <f t="shared" si="3"/>
        <v>326</v>
      </c>
      <c r="AJ58" s="145">
        <f t="shared" si="4"/>
        <v>63</v>
      </c>
    </row>
    <row r="59" spans="1:36">
      <c r="A59" s="189" t="s">
        <v>480</v>
      </c>
      <c r="B59" s="189" t="s">
        <v>107</v>
      </c>
      <c r="C59" s="236"/>
      <c r="D59" s="41">
        <v>51</v>
      </c>
      <c r="E59" s="41">
        <v>47</v>
      </c>
      <c r="F59" s="41">
        <v>66</v>
      </c>
      <c r="G59" s="236"/>
      <c r="H59" s="236"/>
      <c r="I59" s="41">
        <v>40</v>
      </c>
      <c r="J59" s="41">
        <v>2</v>
      </c>
      <c r="K59" s="237"/>
      <c r="L59" s="100">
        <v>13</v>
      </c>
      <c r="M59" s="237"/>
      <c r="N59" s="237"/>
      <c r="O59" s="237"/>
      <c r="P59" s="196"/>
      <c r="Q59" s="41">
        <v>73</v>
      </c>
      <c r="R59" s="196"/>
      <c r="S59" s="196"/>
      <c r="T59" s="196"/>
      <c r="U59" s="196"/>
      <c r="V59" s="196"/>
      <c r="W59" s="41">
        <v>39</v>
      </c>
      <c r="X59" s="237"/>
      <c r="Y59" s="237"/>
      <c r="Z59" s="237"/>
      <c r="AA59" s="237"/>
      <c r="AB59" s="237"/>
      <c r="AC59" s="237"/>
      <c r="AD59" s="237"/>
      <c r="AE59" s="237"/>
      <c r="AF59" s="237"/>
      <c r="AG59" s="196"/>
      <c r="AH59" s="145">
        <f t="shared" si="5"/>
        <v>331</v>
      </c>
      <c r="AI59" s="145">
        <f t="shared" si="3"/>
        <v>207</v>
      </c>
      <c r="AJ59" s="145">
        <f t="shared" si="4"/>
        <v>73</v>
      </c>
    </row>
    <row r="60" spans="1:36">
      <c r="A60" s="189" t="s">
        <v>648</v>
      </c>
      <c r="B60" s="189" t="s">
        <v>314</v>
      </c>
      <c r="C60" s="238" t="s">
        <v>655</v>
      </c>
      <c r="D60" s="142"/>
      <c r="E60" s="196"/>
      <c r="F60" s="142"/>
      <c r="G60" s="41">
        <v>49</v>
      </c>
      <c r="H60" s="237"/>
      <c r="I60" s="237"/>
      <c r="J60" s="237"/>
      <c r="K60" s="242"/>
      <c r="L60" s="237"/>
      <c r="M60" s="237"/>
      <c r="N60" s="237"/>
      <c r="O60" s="237"/>
      <c r="P60" s="41">
        <v>48</v>
      </c>
      <c r="Q60" s="41">
        <v>80</v>
      </c>
      <c r="R60" s="41">
        <v>80</v>
      </c>
      <c r="S60" s="41">
        <v>61</v>
      </c>
      <c r="T60" s="196"/>
      <c r="U60" s="237"/>
      <c r="V60" s="237"/>
      <c r="W60" s="41">
        <v>31</v>
      </c>
      <c r="X60" s="41">
        <v>25</v>
      </c>
      <c r="Y60" s="41">
        <v>51</v>
      </c>
      <c r="Z60" s="41">
        <v>80</v>
      </c>
      <c r="AA60" s="41">
        <v>80</v>
      </c>
      <c r="AB60" s="237"/>
      <c r="AC60" s="237"/>
      <c r="AD60" s="237"/>
      <c r="AE60" s="237"/>
      <c r="AF60" s="237"/>
      <c r="AG60" s="41">
        <v>40</v>
      </c>
      <c r="AH60" s="145">
        <f t="shared" si="5"/>
        <v>625</v>
      </c>
      <c r="AI60" s="145">
        <f t="shared" si="3"/>
        <v>416</v>
      </c>
      <c r="AJ60" s="145">
        <f t="shared" si="4"/>
        <v>160</v>
      </c>
    </row>
    <row r="61" spans="1:36">
      <c r="A61" s="189" t="s">
        <v>649</v>
      </c>
      <c r="B61" s="189" t="s">
        <v>314</v>
      </c>
      <c r="C61" s="237"/>
      <c r="D61" s="41">
        <v>61</v>
      </c>
      <c r="E61" s="41">
        <v>80</v>
      </c>
      <c r="F61" s="142"/>
      <c r="G61" s="41">
        <v>80</v>
      </c>
      <c r="H61" s="41">
        <v>80</v>
      </c>
      <c r="I61" s="41">
        <v>80</v>
      </c>
      <c r="J61" s="41">
        <v>80</v>
      </c>
      <c r="K61" s="41">
        <v>70</v>
      </c>
      <c r="L61" s="41">
        <v>80</v>
      </c>
      <c r="M61" s="142"/>
      <c r="N61" s="41">
        <v>60</v>
      </c>
      <c r="O61" s="41">
        <v>80</v>
      </c>
      <c r="P61" s="41">
        <v>80</v>
      </c>
      <c r="Q61" s="41">
        <v>47</v>
      </c>
      <c r="R61" s="196"/>
      <c r="S61" s="41">
        <v>80</v>
      </c>
      <c r="T61" s="41">
        <v>80</v>
      </c>
      <c r="U61" s="41">
        <v>80</v>
      </c>
      <c r="V61" s="41">
        <v>59</v>
      </c>
      <c r="W61" s="41">
        <v>70</v>
      </c>
      <c r="X61" s="41">
        <v>64</v>
      </c>
      <c r="Y61" s="41">
        <v>80</v>
      </c>
      <c r="Z61" s="41">
        <v>80</v>
      </c>
      <c r="AA61" s="41">
        <v>80</v>
      </c>
      <c r="AB61" s="41">
        <v>74</v>
      </c>
      <c r="AC61" s="41">
        <v>80</v>
      </c>
      <c r="AD61" s="157">
        <v>80</v>
      </c>
      <c r="AE61" s="41">
        <v>51</v>
      </c>
      <c r="AF61" s="41">
        <v>80</v>
      </c>
      <c r="AG61" s="41">
        <v>55</v>
      </c>
      <c r="AH61" s="145">
        <f t="shared" si="5"/>
        <v>1971</v>
      </c>
      <c r="AI61" s="145">
        <f t="shared" si="3"/>
        <v>1584</v>
      </c>
      <c r="AJ61" s="145">
        <f t="shared" si="4"/>
        <v>246</v>
      </c>
    </row>
    <row r="62" spans="1:36" ht="15.6">
      <c r="AD62" s="254"/>
      <c r="AH62"/>
      <c r="AI62"/>
      <c r="AJ62"/>
    </row>
    <row r="63" spans="1:36" ht="15.6">
      <c r="AD63" s="254"/>
      <c r="AH63"/>
      <c r="AI63"/>
      <c r="AJ63"/>
    </row>
    <row r="64" spans="1:36">
      <c r="A64" s="136" t="s">
        <v>125</v>
      </c>
      <c r="AD64" s="254"/>
      <c r="AH64"/>
      <c r="AI64"/>
      <c r="AJ64"/>
    </row>
    <row r="65" spans="1:36">
      <c r="A65" s="137" t="s">
        <v>122</v>
      </c>
      <c r="AD65" s="254"/>
      <c r="AH65"/>
      <c r="AI65"/>
      <c r="AJ65"/>
    </row>
    <row r="66" spans="1:36">
      <c r="A66" s="138" t="s">
        <v>131</v>
      </c>
      <c r="AD66" s="254"/>
    </row>
    <row r="67" spans="1:36">
      <c r="A67" s="139" t="s">
        <v>123</v>
      </c>
      <c r="AD67" s="254"/>
    </row>
    <row r="68" spans="1:36">
      <c r="A68" s="140" t="s">
        <v>124</v>
      </c>
      <c r="AD68" s="254"/>
    </row>
    <row r="69" spans="1:36">
      <c r="A69" s="141" t="s">
        <v>126</v>
      </c>
      <c r="AD69" s="254"/>
    </row>
    <row r="70" spans="1:36">
      <c r="A70" s="142" t="s">
        <v>127</v>
      </c>
      <c r="AD70" s="254"/>
    </row>
    <row r="71" spans="1:36">
      <c r="A71" s="143" t="s">
        <v>132</v>
      </c>
      <c r="AD71" s="254"/>
    </row>
    <row r="72" spans="1:36">
      <c r="A72" s="146" t="s">
        <v>272</v>
      </c>
      <c r="AD72" s="254"/>
    </row>
    <row r="73" spans="1:36">
      <c r="A73" s="289" t="s">
        <v>827</v>
      </c>
    </row>
  </sheetData>
  <dataConsolidate/>
  <mergeCells count="15">
    <mergeCell ref="AB26:AG26"/>
    <mergeCell ref="W1:AG1"/>
    <mergeCell ref="X52:AG52"/>
    <mergeCell ref="AH1:AJ1"/>
    <mergeCell ref="E1:F1"/>
    <mergeCell ref="H1:L1"/>
    <mergeCell ref="M1:N1"/>
    <mergeCell ref="O1:P1"/>
    <mergeCell ref="Q1:R1"/>
    <mergeCell ref="C1:D1"/>
    <mergeCell ref="U1:V1"/>
    <mergeCell ref="F31:I31"/>
    <mergeCell ref="C17:T17"/>
    <mergeCell ref="C36:T36"/>
    <mergeCell ref="S1:T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O13"/>
  <sheetViews>
    <sheetView workbookViewId="0">
      <selection activeCell="I19" sqref="I19"/>
    </sheetView>
  </sheetViews>
  <sheetFormatPr defaultColWidth="11" defaultRowHeight="21"/>
  <cols>
    <col min="1" max="1" width="23.3984375" style="104" bestFit="1" customWidth="1"/>
    <col min="2" max="2" width="22.59765625" style="104" bestFit="1" customWidth="1"/>
    <col min="3" max="3" width="11.5" style="104" bestFit="1" customWidth="1"/>
    <col min="4" max="4" width="15.8984375" style="104" bestFit="1" customWidth="1"/>
    <col min="5" max="5" width="7.8984375" style="104" bestFit="1" customWidth="1"/>
    <col min="6" max="6" width="10.3984375" style="104" bestFit="1" customWidth="1"/>
    <col min="7" max="7" width="11.5" style="104" bestFit="1" customWidth="1"/>
    <col min="8" max="8" width="15.8984375" style="104" bestFit="1" customWidth="1"/>
    <col min="9" max="9" width="7.8984375" style="104" bestFit="1" customWidth="1"/>
    <col min="10" max="10" width="9" style="104" bestFit="1" customWidth="1"/>
    <col min="11" max="11" width="8.59765625" style="108" bestFit="1" customWidth="1"/>
    <col min="12" max="12" width="11.5" style="104" bestFit="1" customWidth="1"/>
    <col min="13" max="13" width="15.8984375" style="104" bestFit="1" customWidth="1"/>
    <col min="14" max="14" width="7.8984375" style="104" bestFit="1" customWidth="1"/>
    <col min="15" max="15" width="7.5" style="104" bestFit="1" customWidth="1"/>
    <col min="16" max="16384" width="11" style="104"/>
  </cols>
  <sheetData>
    <row r="1" spans="1:15" ht="21.6" thickBot="1">
      <c r="C1" s="590" t="s">
        <v>50</v>
      </c>
      <c r="D1" s="591"/>
      <c r="E1" s="591"/>
      <c r="F1" s="592"/>
      <c r="G1" s="593" t="s">
        <v>48</v>
      </c>
      <c r="H1" s="594"/>
      <c r="I1" s="594"/>
      <c r="J1" s="595"/>
      <c r="K1" s="174" t="s">
        <v>40</v>
      </c>
      <c r="L1" s="596" t="s">
        <v>49</v>
      </c>
      <c r="M1" s="597"/>
      <c r="N1" s="597"/>
      <c r="O1" s="598"/>
    </row>
    <row r="2" spans="1:15">
      <c r="A2" s="175" t="s">
        <v>45</v>
      </c>
      <c r="B2" s="175" t="s">
        <v>53</v>
      </c>
      <c r="C2" s="176" t="s">
        <v>189</v>
      </c>
      <c r="D2" s="176" t="s">
        <v>190</v>
      </c>
      <c r="E2" s="176" t="s">
        <v>191</v>
      </c>
      <c r="F2" s="176" t="s">
        <v>192</v>
      </c>
      <c r="G2" s="176" t="s">
        <v>189</v>
      </c>
      <c r="H2" s="176" t="s">
        <v>190</v>
      </c>
      <c r="I2" s="176" t="s">
        <v>191</v>
      </c>
      <c r="J2" s="177" t="s">
        <v>192</v>
      </c>
      <c r="K2" s="178" t="s">
        <v>192</v>
      </c>
      <c r="L2" s="179" t="s">
        <v>189</v>
      </c>
      <c r="M2" s="179" t="s">
        <v>190</v>
      </c>
      <c r="N2" s="179" t="s">
        <v>191</v>
      </c>
      <c r="O2" s="179" t="s">
        <v>192</v>
      </c>
    </row>
    <row r="3" spans="1:15">
      <c r="A3" s="241" t="s">
        <v>654</v>
      </c>
      <c r="B3" s="241" t="s">
        <v>104</v>
      </c>
      <c r="C3" s="2"/>
      <c r="D3" s="2"/>
      <c r="E3" s="2"/>
      <c r="F3" s="2"/>
      <c r="G3" s="181">
        <v>1</v>
      </c>
      <c r="H3" s="181">
        <v>1</v>
      </c>
      <c r="I3" s="181">
        <v>0</v>
      </c>
      <c r="J3" s="185">
        <v>1</v>
      </c>
      <c r="K3" s="185">
        <v>1</v>
      </c>
      <c r="L3" s="2"/>
      <c r="M3" s="2"/>
      <c r="N3" s="2"/>
      <c r="O3" s="206"/>
    </row>
    <row r="4" spans="1:15">
      <c r="A4" s="181" t="s">
        <v>695</v>
      </c>
      <c r="B4" s="247" t="s">
        <v>98</v>
      </c>
      <c r="C4" s="181"/>
      <c r="D4" s="181"/>
      <c r="E4" s="181"/>
      <c r="F4" s="181"/>
      <c r="G4" s="181">
        <v>2</v>
      </c>
      <c r="H4" s="181">
        <v>2</v>
      </c>
      <c r="I4" s="181">
        <v>0</v>
      </c>
      <c r="J4" s="185">
        <v>1</v>
      </c>
      <c r="K4" s="185">
        <v>1</v>
      </c>
      <c r="L4" s="181"/>
      <c r="M4" s="181"/>
      <c r="N4" s="181"/>
      <c r="O4" s="181"/>
    </row>
    <row r="5" spans="1:15">
      <c r="A5" s="241" t="s">
        <v>760</v>
      </c>
      <c r="B5" s="241" t="s">
        <v>104</v>
      </c>
      <c r="C5" s="181">
        <v>1</v>
      </c>
      <c r="D5" s="181">
        <v>1</v>
      </c>
      <c r="E5" s="181">
        <v>0</v>
      </c>
      <c r="F5" s="185">
        <v>1</v>
      </c>
      <c r="G5" s="181">
        <v>1</v>
      </c>
      <c r="H5" s="181">
        <v>1</v>
      </c>
      <c r="I5" s="181">
        <v>0</v>
      </c>
      <c r="J5" s="185">
        <v>1</v>
      </c>
      <c r="K5" s="185">
        <v>1</v>
      </c>
      <c r="L5" s="181"/>
      <c r="M5" s="181"/>
      <c r="N5" s="181"/>
      <c r="O5" s="181"/>
    </row>
    <row r="6" spans="1:15">
      <c r="A6" s="180" t="s">
        <v>669</v>
      </c>
      <c r="B6" s="235" t="s">
        <v>314</v>
      </c>
      <c r="C6" s="41"/>
      <c r="D6" s="41"/>
      <c r="E6" s="41"/>
      <c r="F6" s="41"/>
      <c r="G6" s="181">
        <v>2</v>
      </c>
      <c r="H6" s="181">
        <v>2</v>
      </c>
      <c r="I6" s="181">
        <v>0</v>
      </c>
      <c r="J6" s="185">
        <v>1</v>
      </c>
      <c r="K6" s="185">
        <v>1</v>
      </c>
      <c r="L6" s="181"/>
      <c r="M6" s="41"/>
      <c r="N6" s="41"/>
      <c r="O6" s="41"/>
    </row>
    <row r="7" spans="1:15">
      <c r="A7" s="180" t="s">
        <v>675</v>
      </c>
      <c r="B7" s="235" t="s">
        <v>104</v>
      </c>
      <c r="C7" s="181">
        <v>23</v>
      </c>
      <c r="D7" s="181">
        <v>18</v>
      </c>
      <c r="E7" s="181">
        <v>5</v>
      </c>
      <c r="F7" s="185">
        <v>0.78</v>
      </c>
      <c r="G7" s="181">
        <v>22</v>
      </c>
      <c r="H7" s="181">
        <v>16</v>
      </c>
      <c r="I7" s="181">
        <v>6</v>
      </c>
      <c r="J7" s="185">
        <v>0.72</v>
      </c>
      <c r="K7" s="185">
        <v>0.75</v>
      </c>
      <c r="L7" s="181">
        <v>3</v>
      </c>
      <c r="M7" s="181">
        <v>1</v>
      </c>
      <c r="N7" s="181">
        <v>2</v>
      </c>
      <c r="O7" s="185">
        <v>0.33</v>
      </c>
    </row>
    <row r="8" spans="1:15">
      <c r="A8" s="180" t="s">
        <v>418</v>
      </c>
      <c r="B8" s="235" t="s">
        <v>104</v>
      </c>
      <c r="C8" s="181">
        <v>11</v>
      </c>
      <c r="D8" s="181">
        <v>7</v>
      </c>
      <c r="E8" s="181">
        <v>4</v>
      </c>
      <c r="F8" s="185">
        <v>0.63</v>
      </c>
      <c r="G8" s="181">
        <v>10</v>
      </c>
      <c r="H8" s="181">
        <v>8</v>
      </c>
      <c r="I8" s="181">
        <v>2</v>
      </c>
      <c r="J8" s="185">
        <v>0.8</v>
      </c>
      <c r="K8" s="185">
        <v>0.71</v>
      </c>
      <c r="L8" s="2"/>
      <c r="M8" s="2"/>
      <c r="N8" s="2"/>
      <c r="O8" s="2"/>
    </row>
    <row r="9" spans="1:15">
      <c r="A9" s="180" t="s">
        <v>650</v>
      </c>
      <c r="B9" s="180" t="s">
        <v>104</v>
      </c>
      <c r="C9" s="181">
        <v>18</v>
      </c>
      <c r="D9" s="181">
        <v>11</v>
      </c>
      <c r="E9" s="181">
        <v>7</v>
      </c>
      <c r="F9" s="185">
        <v>0.61</v>
      </c>
      <c r="G9" s="181">
        <v>12</v>
      </c>
      <c r="H9" s="181">
        <v>9</v>
      </c>
      <c r="I9" s="181">
        <v>3</v>
      </c>
      <c r="J9" s="185">
        <v>0.75</v>
      </c>
      <c r="K9" s="185">
        <v>0.66</v>
      </c>
      <c r="L9" s="181">
        <v>1</v>
      </c>
      <c r="M9" s="181">
        <v>0</v>
      </c>
      <c r="N9" s="181">
        <v>1</v>
      </c>
      <c r="O9" s="185">
        <v>0</v>
      </c>
    </row>
    <row r="10" spans="1:15">
      <c r="A10" s="241" t="s">
        <v>653</v>
      </c>
      <c r="B10" s="241" t="s">
        <v>104</v>
      </c>
      <c r="C10" s="181">
        <v>3</v>
      </c>
      <c r="D10" s="181">
        <v>2</v>
      </c>
      <c r="E10" s="181">
        <v>1</v>
      </c>
      <c r="F10" s="185">
        <v>0.66</v>
      </c>
      <c r="G10" s="181">
        <v>4</v>
      </c>
      <c r="H10" s="181">
        <v>2</v>
      </c>
      <c r="I10" s="181">
        <v>2</v>
      </c>
      <c r="J10" s="185">
        <v>0.5</v>
      </c>
      <c r="K10" s="185">
        <v>0.56999999999999995</v>
      </c>
      <c r="L10" s="181">
        <v>1</v>
      </c>
      <c r="M10" s="181">
        <v>0</v>
      </c>
      <c r="N10" s="181">
        <v>1</v>
      </c>
      <c r="O10" s="185">
        <v>0</v>
      </c>
    </row>
    <row r="11" spans="1:15">
      <c r="A11" s="180" t="s">
        <v>658</v>
      </c>
      <c r="B11" s="180" t="s">
        <v>104</v>
      </c>
      <c r="C11" s="181">
        <v>5</v>
      </c>
      <c r="D11" s="181">
        <v>1</v>
      </c>
      <c r="E11" s="181">
        <v>4</v>
      </c>
      <c r="F11" s="185">
        <v>0.2</v>
      </c>
      <c r="G11" s="181">
        <v>4</v>
      </c>
      <c r="H11" s="181">
        <v>3</v>
      </c>
      <c r="I11" s="181">
        <v>1</v>
      </c>
      <c r="J11" s="185">
        <v>0.75</v>
      </c>
      <c r="K11" s="185">
        <v>0.44</v>
      </c>
      <c r="L11" s="2"/>
      <c r="M11" s="2"/>
      <c r="N11" s="2"/>
      <c r="O11" s="2"/>
    </row>
    <row r="12" spans="1:15">
      <c r="A12" s="180" t="s">
        <v>70</v>
      </c>
      <c r="B12" s="180" t="s">
        <v>99</v>
      </c>
      <c r="C12" s="181">
        <v>2</v>
      </c>
      <c r="D12" s="181">
        <v>0</v>
      </c>
      <c r="E12" s="181">
        <v>2</v>
      </c>
      <c r="F12" s="185">
        <v>0</v>
      </c>
      <c r="G12" s="181"/>
      <c r="H12" s="181"/>
      <c r="I12" s="181"/>
      <c r="J12" s="185"/>
      <c r="K12" s="185">
        <v>0</v>
      </c>
      <c r="L12" s="2"/>
      <c r="M12" s="2"/>
      <c r="N12" s="2"/>
      <c r="O12" s="2"/>
    </row>
    <row r="13" spans="1:15">
      <c r="A13" s="181" t="s">
        <v>795</v>
      </c>
      <c r="B13" s="181" t="s">
        <v>98</v>
      </c>
      <c r="C13" s="181"/>
      <c r="D13" s="181"/>
      <c r="E13" s="181"/>
      <c r="F13" s="181"/>
      <c r="G13" s="181"/>
      <c r="H13" s="181"/>
      <c r="I13" s="181"/>
      <c r="J13" s="181"/>
      <c r="K13" s="181"/>
      <c r="L13" s="181">
        <v>1</v>
      </c>
      <c r="M13" s="181">
        <v>0</v>
      </c>
      <c r="N13" s="181">
        <v>1</v>
      </c>
      <c r="O13" s="185">
        <v>0</v>
      </c>
    </row>
  </sheetData>
  <sortState xmlns:xlrd2="http://schemas.microsoft.com/office/spreadsheetml/2017/richdata2" ref="A3:O13">
    <sortCondition descending="1" ref="K3:K13"/>
    <sortCondition ref="A3:A13"/>
  </sortState>
  <mergeCells count="3">
    <mergeCell ref="C1:F1"/>
    <mergeCell ref="G1:J1"/>
    <mergeCell ref="L1:O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6"/>
  <sheetViews>
    <sheetView topLeftCell="A39" workbookViewId="0">
      <selection activeCell="M44" sqref="M44"/>
    </sheetView>
  </sheetViews>
  <sheetFormatPr defaultColWidth="11" defaultRowHeight="21"/>
  <cols>
    <col min="1" max="1" width="30.09765625" style="104" bestFit="1" customWidth="1"/>
    <col min="2" max="2" width="15.59765625" style="104" bestFit="1" customWidth="1"/>
    <col min="3" max="3" width="6.5" style="108" bestFit="1" customWidth="1"/>
    <col min="4" max="4" width="6.09765625" style="108" bestFit="1" customWidth="1"/>
    <col min="5" max="5" width="3.5" style="108" bestFit="1" customWidth="1"/>
    <col min="6" max="6" width="9.09765625" style="108" bestFit="1" customWidth="1"/>
    <col min="7" max="8" width="8.09765625" style="108" bestFit="1" customWidth="1"/>
    <col min="9" max="9" width="6.5" style="108" bestFit="1" customWidth="1"/>
    <col min="10" max="10" width="7.5" style="108" bestFit="1" customWidth="1"/>
    <col min="11" max="11" width="12.296875" style="108" bestFit="1" customWidth="1"/>
    <col min="12" max="12" width="20.59765625" style="108" bestFit="1" customWidth="1"/>
    <col min="13" max="13" width="20.69921875" style="108" bestFit="1" customWidth="1"/>
    <col min="14" max="14" width="19" style="108" customWidth="1"/>
    <col min="15" max="15" width="16" style="108" bestFit="1" customWidth="1"/>
    <col min="16" max="16384" width="11" style="104"/>
  </cols>
  <sheetData>
    <row r="1" spans="1:15">
      <c r="A1" s="103" t="s">
        <v>10</v>
      </c>
      <c r="B1" s="103" t="s">
        <v>39</v>
      </c>
      <c r="C1" s="103" t="s">
        <v>11</v>
      </c>
      <c r="D1" s="103" t="s">
        <v>12</v>
      </c>
      <c r="E1" s="103" t="s">
        <v>13</v>
      </c>
      <c r="F1" s="103" t="s">
        <v>14</v>
      </c>
      <c r="G1" s="103" t="s">
        <v>15</v>
      </c>
      <c r="H1" s="103" t="s">
        <v>16</v>
      </c>
      <c r="I1" s="103" t="s">
        <v>17</v>
      </c>
      <c r="J1" s="103" t="s">
        <v>18</v>
      </c>
      <c r="K1" s="239" t="s">
        <v>1553</v>
      </c>
      <c r="L1" s="292" t="s">
        <v>821</v>
      </c>
      <c r="M1" s="462" t="s">
        <v>507</v>
      </c>
      <c r="N1" s="463" t="s">
        <v>1486</v>
      </c>
      <c r="O1" s="192" t="s">
        <v>9</v>
      </c>
    </row>
    <row r="2" spans="1:15">
      <c r="A2" s="105" t="s">
        <v>1357</v>
      </c>
      <c r="B2" s="106" t="s">
        <v>36</v>
      </c>
      <c r="C2" s="106">
        <v>34</v>
      </c>
      <c r="D2" s="106" t="s">
        <v>1497</v>
      </c>
      <c r="E2" s="106">
        <v>1</v>
      </c>
      <c r="F2" s="106" t="s">
        <v>1767</v>
      </c>
      <c r="G2" s="106">
        <v>476</v>
      </c>
      <c r="H2" s="106">
        <v>646</v>
      </c>
      <c r="I2" s="106">
        <v>54</v>
      </c>
      <c r="J2" s="106">
        <v>79</v>
      </c>
      <c r="K2" s="106">
        <v>26</v>
      </c>
      <c r="L2" s="106"/>
      <c r="M2" s="106"/>
      <c r="N2" s="106">
        <v>2</v>
      </c>
      <c r="O2" s="106">
        <v>6</v>
      </c>
    </row>
    <row r="3" spans="1:15">
      <c r="A3" s="105" t="s">
        <v>26</v>
      </c>
      <c r="B3" s="106" t="s">
        <v>37</v>
      </c>
      <c r="C3" s="106">
        <v>21</v>
      </c>
      <c r="D3" s="106"/>
      <c r="E3" s="106"/>
      <c r="F3" s="106">
        <v>21</v>
      </c>
      <c r="G3" s="106">
        <v>272</v>
      </c>
      <c r="H3" s="106">
        <v>963</v>
      </c>
      <c r="I3" s="106">
        <v>34</v>
      </c>
      <c r="J3" s="106">
        <v>125</v>
      </c>
      <c r="K3" s="106">
        <v>21</v>
      </c>
      <c r="L3" s="106"/>
      <c r="M3" s="106"/>
      <c r="N3" s="106"/>
      <c r="O3" s="106"/>
    </row>
    <row r="4" spans="1:15">
      <c r="A4" s="105" t="s">
        <v>28</v>
      </c>
      <c r="B4" s="106" t="s">
        <v>38</v>
      </c>
      <c r="C4" s="106">
        <v>20</v>
      </c>
      <c r="D4" s="106"/>
      <c r="E4" s="106"/>
      <c r="F4" s="106">
        <v>20</v>
      </c>
      <c r="G4" s="106">
        <v>161</v>
      </c>
      <c r="H4" s="106">
        <v>642</v>
      </c>
      <c r="I4" s="106">
        <v>19</v>
      </c>
      <c r="J4" s="106">
        <v>97</v>
      </c>
      <c r="K4" s="106">
        <v>18</v>
      </c>
      <c r="L4" s="106"/>
      <c r="M4" s="106"/>
      <c r="N4" s="106">
        <v>1</v>
      </c>
      <c r="O4" s="106">
        <v>1</v>
      </c>
    </row>
    <row r="5" spans="1:15">
      <c r="A5" s="105" t="s">
        <v>25</v>
      </c>
      <c r="B5" s="106" t="s">
        <v>37</v>
      </c>
      <c r="C5" s="106">
        <v>19</v>
      </c>
      <c r="D5" s="106">
        <v>5</v>
      </c>
      <c r="E5" s="106"/>
      <c r="F5" s="106">
        <v>14</v>
      </c>
      <c r="G5" s="106">
        <v>304</v>
      </c>
      <c r="H5" s="106">
        <v>441</v>
      </c>
      <c r="I5" s="106">
        <v>36</v>
      </c>
      <c r="J5" s="106">
        <v>56</v>
      </c>
      <c r="K5" s="106">
        <v>18</v>
      </c>
      <c r="L5" s="106"/>
      <c r="M5" s="106"/>
      <c r="N5" s="106">
        <v>1</v>
      </c>
      <c r="O5" s="106"/>
    </row>
    <row r="6" spans="1:15">
      <c r="A6" s="105" t="s">
        <v>115</v>
      </c>
      <c r="B6" s="106" t="s">
        <v>35</v>
      </c>
      <c r="C6" s="106">
        <v>18</v>
      </c>
      <c r="D6" s="106">
        <v>7</v>
      </c>
      <c r="E6" s="106">
        <v>1</v>
      </c>
      <c r="F6" s="106">
        <v>10</v>
      </c>
      <c r="G6" s="106">
        <v>347</v>
      </c>
      <c r="H6" s="106">
        <v>436</v>
      </c>
      <c r="I6" s="106">
        <v>38</v>
      </c>
      <c r="J6" s="106">
        <v>52</v>
      </c>
      <c r="K6" s="106">
        <v>18</v>
      </c>
      <c r="L6" s="106"/>
      <c r="M6" s="106"/>
      <c r="N6" s="106"/>
      <c r="O6" s="106"/>
    </row>
    <row r="7" spans="1:15">
      <c r="A7" s="105" t="s">
        <v>23</v>
      </c>
      <c r="B7" s="106" t="s">
        <v>35</v>
      </c>
      <c r="C7" s="106">
        <v>19</v>
      </c>
      <c r="D7" s="106">
        <v>3</v>
      </c>
      <c r="E7" s="106">
        <v>1</v>
      </c>
      <c r="F7" s="106">
        <v>15</v>
      </c>
      <c r="G7" s="106">
        <v>284</v>
      </c>
      <c r="H7" s="106">
        <v>532</v>
      </c>
      <c r="I7" s="106">
        <v>32</v>
      </c>
      <c r="J7" s="106">
        <v>63</v>
      </c>
      <c r="K7" s="106">
        <v>18</v>
      </c>
      <c r="L7" s="106"/>
      <c r="M7" s="106"/>
      <c r="N7" s="106"/>
      <c r="O7" s="106"/>
    </row>
    <row r="8" spans="1:15">
      <c r="A8" s="105" t="s">
        <v>29</v>
      </c>
      <c r="B8" s="106" t="s">
        <v>38</v>
      </c>
      <c r="C8" s="106">
        <v>23</v>
      </c>
      <c r="D8" s="106">
        <v>3</v>
      </c>
      <c r="E8" s="106"/>
      <c r="F8" s="106">
        <v>20</v>
      </c>
      <c r="G8" s="106">
        <v>355</v>
      </c>
      <c r="H8" s="106">
        <v>728</v>
      </c>
      <c r="I8" s="106">
        <v>39</v>
      </c>
      <c r="J8" s="106">
        <v>93</v>
      </c>
      <c r="K8" s="106">
        <v>17</v>
      </c>
      <c r="L8" s="106">
        <v>6</v>
      </c>
      <c r="M8" s="106"/>
      <c r="N8" s="106"/>
      <c r="O8" s="106"/>
    </row>
    <row r="9" spans="1:15">
      <c r="A9" s="105" t="s">
        <v>1555</v>
      </c>
      <c r="B9" s="106" t="s">
        <v>35</v>
      </c>
      <c r="C9" s="106">
        <v>18</v>
      </c>
      <c r="D9" s="106">
        <v>4</v>
      </c>
      <c r="E9" s="106"/>
      <c r="F9" s="106">
        <v>4</v>
      </c>
      <c r="G9" s="106">
        <v>283</v>
      </c>
      <c r="H9" s="106">
        <v>523</v>
      </c>
      <c r="I9" s="106">
        <v>37</v>
      </c>
      <c r="J9" s="106">
        <v>63</v>
      </c>
      <c r="K9" s="106">
        <v>17</v>
      </c>
      <c r="L9" s="106"/>
      <c r="M9" s="106"/>
      <c r="N9" s="106">
        <v>1</v>
      </c>
      <c r="O9" s="106"/>
    </row>
    <row r="10" spans="1:15">
      <c r="A10" s="105" t="s">
        <v>27</v>
      </c>
      <c r="B10" s="106" t="s">
        <v>38</v>
      </c>
      <c r="C10" s="106">
        <v>17</v>
      </c>
      <c r="D10" s="106"/>
      <c r="E10" s="106"/>
      <c r="F10" s="106">
        <v>17</v>
      </c>
      <c r="G10" s="106">
        <v>179</v>
      </c>
      <c r="H10" s="106">
        <v>638</v>
      </c>
      <c r="I10" s="106">
        <v>22</v>
      </c>
      <c r="J10" s="106">
        <v>92</v>
      </c>
      <c r="K10" s="106">
        <v>17</v>
      </c>
      <c r="L10" s="106"/>
      <c r="M10" s="106"/>
      <c r="N10" s="106"/>
      <c r="O10" s="106"/>
    </row>
    <row r="11" spans="1:15">
      <c r="A11" s="105" t="s">
        <v>30</v>
      </c>
      <c r="B11" s="106" t="s">
        <v>1337</v>
      </c>
      <c r="C11" s="106">
        <v>17</v>
      </c>
      <c r="D11" s="106">
        <v>2</v>
      </c>
      <c r="E11" s="106"/>
      <c r="F11" s="106">
        <v>15</v>
      </c>
      <c r="G11" s="106">
        <v>199</v>
      </c>
      <c r="H11" s="106">
        <v>588</v>
      </c>
      <c r="I11" s="106">
        <v>23</v>
      </c>
      <c r="J11" s="106">
        <v>81</v>
      </c>
      <c r="K11" s="106">
        <v>17</v>
      </c>
      <c r="L11" s="106"/>
      <c r="M11" s="106"/>
      <c r="N11" s="106"/>
      <c r="O11" s="106"/>
    </row>
    <row r="12" spans="1:15">
      <c r="A12" s="105" t="s">
        <v>24</v>
      </c>
      <c r="B12" s="106" t="s">
        <v>35</v>
      </c>
      <c r="C12" s="106">
        <v>16</v>
      </c>
      <c r="D12" s="106"/>
      <c r="E12" s="106">
        <v>1</v>
      </c>
      <c r="F12" s="106">
        <v>15</v>
      </c>
      <c r="G12" s="106">
        <v>230</v>
      </c>
      <c r="H12" s="106">
        <v>454</v>
      </c>
      <c r="I12" s="106">
        <v>22</v>
      </c>
      <c r="J12" s="106">
        <v>51</v>
      </c>
      <c r="K12" s="106">
        <v>16</v>
      </c>
      <c r="L12" s="106"/>
      <c r="M12" s="106"/>
      <c r="N12" s="106"/>
      <c r="O12" s="106"/>
    </row>
    <row r="13" spans="1:15">
      <c r="A13" s="105" t="s">
        <v>974</v>
      </c>
      <c r="B13" s="106" t="s">
        <v>975</v>
      </c>
      <c r="C13" s="106">
        <v>5</v>
      </c>
      <c r="D13" s="106">
        <v>1</v>
      </c>
      <c r="E13" s="106"/>
      <c r="F13" s="106">
        <v>4</v>
      </c>
      <c r="G13" s="106">
        <v>143</v>
      </c>
      <c r="H13" s="106">
        <v>184</v>
      </c>
      <c r="I13" s="106">
        <v>18</v>
      </c>
      <c r="J13" s="106">
        <v>26</v>
      </c>
      <c r="K13" s="106">
        <v>5</v>
      </c>
      <c r="L13" s="106"/>
      <c r="M13" s="106"/>
      <c r="N13" s="106"/>
      <c r="O13" s="106"/>
    </row>
    <row r="14" spans="1:15">
      <c r="A14" s="105" t="s">
        <v>976</v>
      </c>
      <c r="B14" s="106" t="s">
        <v>975</v>
      </c>
      <c r="C14" s="106">
        <v>2</v>
      </c>
      <c r="D14" s="106">
        <v>2</v>
      </c>
      <c r="E14" s="106"/>
      <c r="F14" s="106"/>
      <c r="G14" s="106">
        <v>75</v>
      </c>
      <c r="H14" s="106">
        <v>33</v>
      </c>
      <c r="I14" s="106">
        <v>10</v>
      </c>
      <c r="J14" s="106">
        <v>3</v>
      </c>
      <c r="K14" s="106">
        <v>2</v>
      </c>
      <c r="L14" s="106"/>
      <c r="M14" s="106"/>
      <c r="N14" s="106"/>
      <c r="O14" s="106"/>
    </row>
    <row r="15" spans="1:15">
      <c r="A15" s="105" t="s">
        <v>1599</v>
      </c>
      <c r="B15" s="106" t="s">
        <v>975</v>
      </c>
      <c r="C15" s="106">
        <v>2</v>
      </c>
      <c r="D15" s="106"/>
      <c r="E15" s="106"/>
      <c r="F15" s="106">
        <v>2</v>
      </c>
      <c r="G15" s="106">
        <v>27</v>
      </c>
      <c r="H15" s="106">
        <v>88</v>
      </c>
      <c r="I15" s="106">
        <v>3</v>
      </c>
      <c r="J15" s="106">
        <v>13</v>
      </c>
      <c r="K15" s="106">
        <v>2</v>
      </c>
      <c r="L15" s="106"/>
      <c r="M15" s="106"/>
      <c r="N15" s="106"/>
      <c r="O15" s="106"/>
    </row>
    <row r="16" spans="1:15">
      <c r="A16" s="105" t="s">
        <v>1716</v>
      </c>
      <c r="B16" s="106" t="s">
        <v>975</v>
      </c>
      <c r="C16" s="106">
        <v>2</v>
      </c>
      <c r="D16" s="106"/>
      <c r="E16" s="106"/>
      <c r="F16" s="106">
        <v>2</v>
      </c>
      <c r="G16" s="106">
        <v>43</v>
      </c>
      <c r="H16" s="106">
        <v>80</v>
      </c>
      <c r="I16" s="106">
        <v>5</v>
      </c>
      <c r="J16" s="106">
        <v>10</v>
      </c>
      <c r="K16" s="106">
        <v>2</v>
      </c>
      <c r="L16" s="106"/>
      <c r="M16" s="106"/>
      <c r="N16" s="106"/>
      <c r="O16" s="106"/>
    </row>
    <row r="17" spans="1:15">
      <c r="A17" s="105" t="s">
        <v>1593</v>
      </c>
      <c r="B17" s="106" t="s">
        <v>975</v>
      </c>
      <c r="C17" s="106">
        <v>2</v>
      </c>
      <c r="D17" s="106"/>
      <c r="E17" s="106"/>
      <c r="F17" s="106">
        <v>2</v>
      </c>
      <c r="G17" s="106">
        <v>19</v>
      </c>
      <c r="H17" s="106">
        <v>123</v>
      </c>
      <c r="I17" s="106">
        <v>3</v>
      </c>
      <c r="J17" s="106">
        <v>18</v>
      </c>
      <c r="K17" s="106">
        <v>2</v>
      </c>
      <c r="L17" s="106"/>
      <c r="M17" s="106"/>
      <c r="N17" s="106"/>
      <c r="O17" s="106"/>
    </row>
    <row r="18" spans="1:15">
      <c r="A18" s="105" t="s">
        <v>1554</v>
      </c>
      <c r="B18" s="106" t="s">
        <v>975</v>
      </c>
      <c r="C18" s="106">
        <v>2</v>
      </c>
      <c r="D18" s="106"/>
      <c r="E18" s="106"/>
      <c r="F18" s="106">
        <v>2</v>
      </c>
      <c r="G18" s="106">
        <v>61</v>
      </c>
      <c r="H18" s="106">
        <v>88</v>
      </c>
      <c r="I18" s="106">
        <v>9</v>
      </c>
      <c r="J18" s="106">
        <v>13</v>
      </c>
      <c r="K18" s="106">
        <v>2</v>
      </c>
      <c r="L18" s="106"/>
      <c r="M18" s="106"/>
      <c r="N18" s="106"/>
      <c r="O18" s="106"/>
    </row>
    <row r="19" spans="1:15">
      <c r="A19" s="105" t="s">
        <v>375</v>
      </c>
      <c r="B19" s="106" t="s">
        <v>33</v>
      </c>
      <c r="C19" s="106">
        <v>4</v>
      </c>
      <c r="D19" s="106"/>
      <c r="E19" s="106"/>
      <c r="F19" s="106">
        <v>4</v>
      </c>
      <c r="G19" s="106">
        <v>32</v>
      </c>
      <c r="H19" s="106">
        <v>144</v>
      </c>
      <c r="I19" s="106">
        <v>3</v>
      </c>
      <c r="J19" s="106">
        <v>20</v>
      </c>
      <c r="K19" s="106"/>
      <c r="L19" s="106">
        <v>4</v>
      </c>
      <c r="M19" s="106"/>
      <c r="N19" s="106"/>
      <c r="O19" s="106"/>
    </row>
    <row r="20" spans="1:15">
      <c r="A20" s="105" t="s">
        <v>31</v>
      </c>
      <c r="B20" s="106" t="s">
        <v>33</v>
      </c>
      <c r="C20" s="106">
        <v>3</v>
      </c>
      <c r="D20" s="106"/>
      <c r="E20" s="106"/>
      <c r="F20" s="106">
        <v>3</v>
      </c>
      <c r="G20" s="106">
        <v>36</v>
      </c>
      <c r="H20" s="106">
        <v>96</v>
      </c>
      <c r="I20" s="106">
        <v>2</v>
      </c>
      <c r="J20" s="106">
        <v>14</v>
      </c>
      <c r="K20" s="106"/>
      <c r="L20" s="106">
        <v>2</v>
      </c>
      <c r="M20" s="106">
        <v>1</v>
      </c>
      <c r="N20" s="106"/>
      <c r="O20" s="106"/>
    </row>
    <row r="21" spans="1:15">
      <c r="A21" s="105" t="s">
        <v>32</v>
      </c>
      <c r="B21" s="106" t="s">
        <v>34</v>
      </c>
      <c r="C21" s="106">
        <v>2</v>
      </c>
      <c r="D21" s="106"/>
      <c r="E21" s="106"/>
      <c r="F21" s="106">
        <v>2</v>
      </c>
      <c r="G21" s="106">
        <v>19</v>
      </c>
      <c r="H21" s="106">
        <v>110</v>
      </c>
      <c r="I21" s="106">
        <v>3</v>
      </c>
      <c r="J21" s="106">
        <v>15</v>
      </c>
      <c r="K21" s="106"/>
      <c r="L21" s="106">
        <v>2</v>
      </c>
      <c r="M21" s="106"/>
      <c r="N21" s="106"/>
      <c r="O21" s="106"/>
    </row>
    <row r="22" spans="1:15">
      <c r="A22" s="105" t="s">
        <v>347</v>
      </c>
      <c r="B22" s="106" t="s">
        <v>34</v>
      </c>
      <c r="C22" s="106">
        <v>2</v>
      </c>
      <c r="D22" s="106"/>
      <c r="E22" s="106"/>
      <c r="F22" s="106">
        <v>2</v>
      </c>
      <c r="G22" s="106">
        <v>13</v>
      </c>
      <c r="H22" s="106">
        <v>103</v>
      </c>
      <c r="I22" s="106">
        <v>1</v>
      </c>
      <c r="J22" s="106">
        <v>14</v>
      </c>
      <c r="K22" s="106"/>
      <c r="L22" s="106">
        <v>2</v>
      </c>
      <c r="M22" s="106"/>
      <c r="N22" s="106"/>
      <c r="O22" s="106"/>
    </row>
    <row r="23" spans="1:15">
      <c r="A23" s="105" t="s">
        <v>828</v>
      </c>
      <c r="B23" s="106" t="s">
        <v>34</v>
      </c>
      <c r="C23" s="106">
        <v>2</v>
      </c>
      <c r="D23" s="106"/>
      <c r="E23" s="106"/>
      <c r="F23" s="106">
        <v>2</v>
      </c>
      <c r="G23" s="106">
        <v>41</v>
      </c>
      <c r="H23" s="106">
        <v>123</v>
      </c>
      <c r="I23" s="106">
        <v>5</v>
      </c>
      <c r="J23" s="106">
        <v>18</v>
      </c>
      <c r="K23" s="106"/>
      <c r="L23" s="106">
        <v>2</v>
      </c>
      <c r="M23" s="106"/>
      <c r="N23" s="106"/>
      <c r="O23" s="106"/>
    </row>
    <row r="24" spans="1:15">
      <c r="A24" s="105" t="s">
        <v>501</v>
      </c>
      <c r="B24" s="106" t="s">
        <v>34</v>
      </c>
      <c r="C24" s="106">
        <v>6</v>
      </c>
      <c r="D24" s="106"/>
      <c r="E24" s="106"/>
      <c r="F24" s="106">
        <v>6</v>
      </c>
      <c r="G24" s="106">
        <v>84</v>
      </c>
      <c r="H24" s="106">
        <v>206</v>
      </c>
      <c r="I24" s="106">
        <v>12</v>
      </c>
      <c r="J24" s="106">
        <v>28</v>
      </c>
      <c r="K24" s="106"/>
      <c r="L24" s="106"/>
      <c r="M24" s="106">
        <v>6</v>
      </c>
      <c r="N24" s="106"/>
      <c r="O24" s="106"/>
    </row>
    <row r="25" spans="1:15">
      <c r="A25" s="105" t="s">
        <v>1170</v>
      </c>
      <c r="B25" s="106" t="s">
        <v>34</v>
      </c>
      <c r="C25" s="106">
        <v>6</v>
      </c>
      <c r="D25" s="106">
        <v>1</v>
      </c>
      <c r="E25" s="106">
        <v>1</v>
      </c>
      <c r="F25" s="106">
        <v>4</v>
      </c>
      <c r="G25" s="106">
        <v>100</v>
      </c>
      <c r="H25" s="106">
        <v>195</v>
      </c>
      <c r="I25" s="106">
        <v>13</v>
      </c>
      <c r="J25" s="106">
        <v>29</v>
      </c>
      <c r="K25" s="106"/>
      <c r="L25" s="106"/>
      <c r="M25" s="106">
        <v>6</v>
      </c>
      <c r="N25" s="106"/>
      <c r="O25" s="106"/>
    </row>
    <row r="26" spans="1:15">
      <c r="A26" s="105" t="s">
        <v>526</v>
      </c>
      <c r="B26" s="106" t="s">
        <v>33</v>
      </c>
      <c r="C26" s="106">
        <v>5</v>
      </c>
      <c r="D26" s="106">
        <v>4</v>
      </c>
      <c r="E26" s="106"/>
      <c r="F26" s="106">
        <v>1</v>
      </c>
      <c r="G26" s="106">
        <v>104</v>
      </c>
      <c r="H26" s="106">
        <v>98</v>
      </c>
      <c r="I26" s="106">
        <v>11</v>
      </c>
      <c r="J26" s="106">
        <v>11</v>
      </c>
      <c r="K26" s="106"/>
      <c r="L26" s="106"/>
      <c r="M26" s="106">
        <v>5</v>
      </c>
      <c r="N26" s="106"/>
      <c r="O26" s="106"/>
    </row>
    <row r="27" spans="1:15">
      <c r="A27" s="105" t="s">
        <v>1221</v>
      </c>
      <c r="B27" s="106" t="s">
        <v>33</v>
      </c>
      <c r="C27" s="106">
        <v>4</v>
      </c>
      <c r="D27" s="106">
        <v>1</v>
      </c>
      <c r="E27" s="106"/>
      <c r="F27" s="106">
        <v>3</v>
      </c>
      <c r="G27" s="106">
        <v>66</v>
      </c>
      <c r="H27" s="106">
        <v>86</v>
      </c>
      <c r="I27" s="106">
        <v>9</v>
      </c>
      <c r="J27" s="106">
        <v>10</v>
      </c>
      <c r="K27" s="106"/>
      <c r="L27" s="106"/>
      <c r="M27" s="106">
        <v>4</v>
      </c>
      <c r="N27" s="106"/>
      <c r="O27" s="106"/>
    </row>
    <row r="28" spans="1:15">
      <c r="A28" s="105" t="s">
        <v>688</v>
      </c>
      <c r="B28" s="106" t="s">
        <v>34</v>
      </c>
      <c r="C28" s="106">
        <v>3</v>
      </c>
      <c r="D28" s="106">
        <v>2</v>
      </c>
      <c r="E28" s="106"/>
      <c r="F28" s="106">
        <v>1</v>
      </c>
      <c r="G28" s="106">
        <v>75</v>
      </c>
      <c r="H28" s="106">
        <v>59</v>
      </c>
      <c r="I28" s="106">
        <v>7</v>
      </c>
      <c r="J28" s="106">
        <v>8</v>
      </c>
      <c r="K28" s="106"/>
      <c r="L28" s="106"/>
      <c r="M28" s="106">
        <v>3</v>
      </c>
      <c r="N28" s="106"/>
      <c r="O28" s="106"/>
    </row>
    <row r="29" spans="1:15">
      <c r="A29" s="105" t="s">
        <v>1577</v>
      </c>
      <c r="B29" s="106" t="s">
        <v>33</v>
      </c>
      <c r="C29" s="106">
        <v>3</v>
      </c>
      <c r="D29" s="106"/>
      <c r="E29" s="106"/>
      <c r="F29" s="106">
        <v>3</v>
      </c>
      <c r="G29" s="106">
        <v>40</v>
      </c>
      <c r="H29" s="106">
        <v>66</v>
      </c>
      <c r="I29" s="106">
        <v>6</v>
      </c>
      <c r="J29" s="106">
        <v>10</v>
      </c>
      <c r="K29" s="106"/>
      <c r="L29" s="106"/>
      <c r="M29" s="106">
        <v>3</v>
      </c>
      <c r="N29" s="106"/>
      <c r="O29" s="106"/>
    </row>
    <row r="30" spans="1:15">
      <c r="A30" s="105" t="s">
        <v>499</v>
      </c>
      <c r="B30" s="106" t="s">
        <v>33</v>
      </c>
      <c r="C30" s="106">
        <v>2</v>
      </c>
      <c r="D30" s="106"/>
      <c r="E30" s="106"/>
      <c r="F30" s="106">
        <v>2</v>
      </c>
      <c r="G30" s="106">
        <v>27</v>
      </c>
      <c r="H30" s="106">
        <v>53</v>
      </c>
      <c r="I30" s="106">
        <v>2</v>
      </c>
      <c r="J30" s="106">
        <v>5</v>
      </c>
      <c r="K30" s="106"/>
      <c r="L30" s="106"/>
      <c r="M30" s="106">
        <v>2</v>
      </c>
      <c r="N30" s="106"/>
      <c r="O30" s="106"/>
    </row>
    <row r="31" spans="1:15">
      <c r="A31" s="105" t="s">
        <v>972</v>
      </c>
      <c r="B31" s="106" t="s">
        <v>33</v>
      </c>
      <c r="C31" s="106">
        <v>2</v>
      </c>
      <c r="D31" s="106"/>
      <c r="E31" s="106"/>
      <c r="F31" s="106">
        <v>2</v>
      </c>
      <c r="G31" s="106">
        <v>47</v>
      </c>
      <c r="H31" s="106">
        <v>80</v>
      </c>
      <c r="I31" s="106">
        <v>5</v>
      </c>
      <c r="J31" s="106">
        <v>11</v>
      </c>
      <c r="K31" s="106"/>
      <c r="L31" s="106"/>
      <c r="M31" s="106">
        <v>2</v>
      </c>
      <c r="N31" s="106"/>
      <c r="O31" s="106"/>
    </row>
    <row r="32" spans="1:15">
      <c r="A32" s="105" t="s">
        <v>973</v>
      </c>
      <c r="B32" s="106" t="s">
        <v>33</v>
      </c>
      <c r="C32" s="106">
        <v>2</v>
      </c>
      <c r="D32" s="106">
        <v>1</v>
      </c>
      <c r="E32" s="106"/>
      <c r="F32" s="106">
        <v>1</v>
      </c>
      <c r="G32" s="106">
        <v>48</v>
      </c>
      <c r="H32" s="106">
        <v>75</v>
      </c>
      <c r="I32" s="106">
        <v>5</v>
      </c>
      <c r="J32" s="106">
        <v>10</v>
      </c>
      <c r="K32" s="106"/>
      <c r="L32" s="106"/>
      <c r="M32" s="106">
        <v>2</v>
      </c>
      <c r="N32" s="106"/>
      <c r="O32" s="106"/>
    </row>
    <row r="33" spans="1:15">
      <c r="A33" s="105" t="s">
        <v>1178</v>
      </c>
      <c r="B33" s="106" t="s">
        <v>1205</v>
      </c>
      <c r="C33" s="106">
        <v>2</v>
      </c>
      <c r="D33" s="106">
        <v>2</v>
      </c>
      <c r="E33" s="106"/>
      <c r="F33" s="106"/>
      <c r="G33" s="106">
        <v>89</v>
      </c>
      <c r="H33" s="106">
        <v>28</v>
      </c>
      <c r="I33" s="106">
        <v>13</v>
      </c>
      <c r="J33" s="106">
        <v>4</v>
      </c>
      <c r="K33" s="106"/>
      <c r="L33" s="106"/>
      <c r="M33" s="106">
        <v>2</v>
      </c>
      <c r="N33" s="106"/>
      <c r="O33" s="106"/>
    </row>
    <row r="34" spans="1:15">
      <c r="A34" s="105" t="s">
        <v>1345</v>
      </c>
      <c r="B34" s="106" t="s">
        <v>33</v>
      </c>
      <c r="C34" s="106">
        <v>2</v>
      </c>
      <c r="D34" s="106">
        <v>1</v>
      </c>
      <c r="E34" s="106"/>
      <c r="F34" s="106">
        <v>1</v>
      </c>
      <c r="G34" s="106">
        <v>41</v>
      </c>
      <c r="H34" s="106">
        <v>37</v>
      </c>
      <c r="I34" s="106">
        <v>6</v>
      </c>
      <c r="J34" s="106">
        <v>4</v>
      </c>
      <c r="K34" s="106"/>
      <c r="L34" s="106"/>
      <c r="M34" s="106">
        <v>2</v>
      </c>
      <c r="N34" s="106"/>
      <c r="O34" s="106"/>
    </row>
    <row r="35" spans="1:15">
      <c r="A35" s="105" t="s">
        <v>1448</v>
      </c>
      <c r="B35" s="106" t="s">
        <v>33</v>
      </c>
      <c r="C35" s="106">
        <v>2</v>
      </c>
      <c r="D35" s="106"/>
      <c r="E35" s="106">
        <v>1</v>
      </c>
      <c r="F35" s="106">
        <v>1</v>
      </c>
      <c r="G35" s="106">
        <v>53</v>
      </c>
      <c r="H35" s="106">
        <v>60</v>
      </c>
      <c r="I35" s="106">
        <v>7</v>
      </c>
      <c r="J35" s="106">
        <v>8</v>
      </c>
      <c r="K35" s="106"/>
      <c r="L35" s="106"/>
      <c r="M35" s="106">
        <v>1</v>
      </c>
      <c r="N35" s="106"/>
      <c r="O35" s="106">
        <v>1</v>
      </c>
    </row>
    <row r="36" spans="1:15">
      <c r="A36" s="105" t="s">
        <v>1617</v>
      </c>
      <c r="B36" s="106" t="s">
        <v>34</v>
      </c>
      <c r="C36" s="106">
        <v>1</v>
      </c>
      <c r="D36" s="106"/>
      <c r="E36" s="106"/>
      <c r="F36" s="106">
        <v>1</v>
      </c>
      <c r="G36" s="106">
        <v>22</v>
      </c>
      <c r="H36" s="106">
        <v>25</v>
      </c>
      <c r="I36" s="106">
        <v>1</v>
      </c>
      <c r="J36" s="106">
        <v>4</v>
      </c>
      <c r="K36" s="106"/>
      <c r="L36" s="106"/>
      <c r="M36" s="106">
        <v>1</v>
      </c>
      <c r="N36" s="106"/>
      <c r="O36" s="106"/>
    </row>
    <row r="37" spans="1:15">
      <c r="A37" s="105" t="s">
        <v>1479</v>
      </c>
      <c r="B37" s="106" t="s">
        <v>34</v>
      </c>
      <c r="C37" s="106">
        <v>1</v>
      </c>
      <c r="D37" s="106"/>
      <c r="E37" s="106"/>
      <c r="F37" s="106">
        <v>1</v>
      </c>
      <c r="G37" s="106">
        <v>27</v>
      </c>
      <c r="H37" s="106">
        <v>35</v>
      </c>
      <c r="I37" s="106">
        <v>3</v>
      </c>
      <c r="J37" s="106">
        <v>5</v>
      </c>
      <c r="K37" s="106"/>
      <c r="L37" s="106"/>
      <c r="M37" s="106">
        <v>1</v>
      </c>
      <c r="N37" s="106"/>
      <c r="O37" s="106"/>
    </row>
    <row r="38" spans="1:15">
      <c r="A38" s="105" t="s">
        <v>332</v>
      </c>
      <c r="B38" s="106" t="s">
        <v>36</v>
      </c>
      <c r="C38" s="106">
        <v>3</v>
      </c>
      <c r="D38" s="106">
        <v>3</v>
      </c>
      <c r="E38" s="106"/>
      <c r="F38" s="106"/>
      <c r="G38" s="106">
        <v>110</v>
      </c>
      <c r="H38" s="106">
        <v>42</v>
      </c>
      <c r="I38" s="106">
        <v>16</v>
      </c>
      <c r="J38" s="106">
        <v>6</v>
      </c>
      <c r="K38" s="106"/>
      <c r="L38" s="106"/>
      <c r="M38" s="106"/>
      <c r="N38" s="106"/>
      <c r="O38" s="106">
        <v>3</v>
      </c>
    </row>
    <row r="39" spans="1:15">
      <c r="A39" s="105" t="s">
        <v>20</v>
      </c>
      <c r="B39" s="106" t="s">
        <v>33</v>
      </c>
      <c r="C39" s="106">
        <v>2</v>
      </c>
      <c r="D39" s="106">
        <v>2</v>
      </c>
      <c r="E39" s="106"/>
      <c r="F39" s="106"/>
      <c r="G39" s="106">
        <v>50</v>
      </c>
      <c r="H39" s="106">
        <v>36</v>
      </c>
      <c r="I39" s="106">
        <v>8</v>
      </c>
      <c r="J39" s="106">
        <v>6</v>
      </c>
      <c r="K39" s="106"/>
      <c r="L39" s="106"/>
      <c r="M39" s="106"/>
      <c r="N39" s="106"/>
      <c r="O39" s="106">
        <v>2</v>
      </c>
    </row>
    <row r="40" spans="1:15">
      <c r="A40" s="105" t="s">
        <v>510</v>
      </c>
      <c r="B40" s="106" t="s">
        <v>36</v>
      </c>
      <c r="C40" s="106">
        <v>2</v>
      </c>
      <c r="D40" s="106">
        <v>2</v>
      </c>
      <c r="E40" s="106"/>
      <c r="F40" s="106"/>
      <c r="G40" s="106">
        <v>65</v>
      </c>
      <c r="H40" s="106">
        <v>34</v>
      </c>
      <c r="I40" s="106">
        <v>10</v>
      </c>
      <c r="J40" s="106">
        <v>4</v>
      </c>
      <c r="K40" s="106"/>
      <c r="L40" s="106"/>
      <c r="M40" s="106"/>
      <c r="N40" s="106"/>
      <c r="O40" s="106">
        <v>2</v>
      </c>
    </row>
    <row r="41" spans="1:15">
      <c r="A41" s="105" t="s">
        <v>1637</v>
      </c>
      <c r="B41" s="106" t="s">
        <v>34</v>
      </c>
      <c r="C41" s="106">
        <v>2</v>
      </c>
      <c r="D41" s="106"/>
      <c r="E41" s="106"/>
      <c r="F41" s="106">
        <v>2</v>
      </c>
      <c r="G41" s="106">
        <v>32</v>
      </c>
      <c r="H41" s="106">
        <v>68</v>
      </c>
      <c r="I41" s="106">
        <v>4</v>
      </c>
      <c r="J41" s="106">
        <v>10</v>
      </c>
      <c r="K41" s="106"/>
      <c r="L41" s="106"/>
      <c r="M41" s="106"/>
      <c r="N41" s="106"/>
      <c r="O41" s="106">
        <v>2</v>
      </c>
    </row>
    <row r="42" spans="1:15">
      <c r="A42" s="105" t="s">
        <v>1112</v>
      </c>
      <c r="B42" s="106" t="s">
        <v>33</v>
      </c>
      <c r="C42" s="106">
        <v>1</v>
      </c>
      <c r="D42" s="106"/>
      <c r="E42" s="106"/>
      <c r="F42" s="106">
        <v>1</v>
      </c>
      <c r="G42" s="106">
        <v>31</v>
      </c>
      <c r="H42" s="106">
        <v>7</v>
      </c>
      <c r="I42" s="106">
        <v>5</v>
      </c>
      <c r="J42" s="106">
        <v>1</v>
      </c>
      <c r="K42" s="106"/>
      <c r="L42" s="106"/>
      <c r="M42" s="106"/>
      <c r="N42" s="106"/>
      <c r="O42" s="106">
        <v>1</v>
      </c>
    </row>
    <row r="43" spans="1:15">
      <c r="A43" s="105" t="s">
        <v>8</v>
      </c>
      <c r="B43" s="106" t="s">
        <v>33</v>
      </c>
      <c r="C43" s="106">
        <v>1</v>
      </c>
      <c r="D43" s="106"/>
      <c r="E43" s="106"/>
      <c r="F43" s="106">
        <v>1</v>
      </c>
      <c r="G43" s="106">
        <v>5</v>
      </c>
      <c r="H43" s="106">
        <v>33</v>
      </c>
      <c r="I43" s="106">
        <v>1</v>
      </c>
      <c r="J43" s="106">
        <v>5</v>
      </c>
      <c r="K43" s="106"/>
      <c r="L43" s="106"/>
      <c r="M43" s="106"/>
      <c r="N43" s="106"/>
      <c r="O43" s="106">
        <v>1</v>
      </c>
    </row>
    <row r="44" spans="1:15">
      <c r="A44" s="105" t="s">
        <v>21</v>
      </c>
      <c r="B44" s="106" t="s">
        <v>34</v>
      </c>
      <c r="C44" s="106">
        <v>1</v>
      </c>
      <c r="D44" s="106">
        <v>1</v>
      </c>
      <c r="E44" s="106"/>
      <c r="F44" s="106"/>
      <c r="G44" s="106">
        <v>30</v>
      </c>
      <c r="H44" s="106">
        <v>28</v>
      </c>
      <c r="I44" s="106">
        <v>4</v>
      </c>
      <c r="J44" s="106">
        <v>4</v>
      </c>
      <c r="K44" s="106"/>
      <c r="L44" s="106"/>
      <c r="M44" s="106"/>
      <c r="N44" s="106"/>
      <c r="O44" s="106">
        <v>1</v>
      </c>
    </row>
    <row r="45" spans="1:15">
      <c r="A45" s="105" t="s">
        <v>322</v>
      </c>
      <c r="B45" s="106" t="s">
        <v>33</v>
      </c>
      <c r="C45" s="106">
        <v>1</v>
      </c>
      <c r="D45" s="106">
        <v>1</v>
      </c>
      <c r="E45" s="106"/>
      <c r="F45" s="106"/>
      <c r="G45" s="106">
        <v>14</v>
      </c>
      <c r="H45" s="106">
        <v>12</v>
      </c>
      <c r="I45" s="106">
        <v>2</v>
      </c>
      <c r="J45" s="106">
        <v>2</v>
      </c>
      <c r="K45" s="106"/>
      <c r="L45" s="106"/>
      <c r="M45" s="106"/>
      <c r="N45" s="106"/>
      <c r="O45" s="106">
        <v>1</v>
      </c>
    </row>
    <row r="46" spans="1:15">
      <c r="A46" s="105" t="s">
        <v>323</v>
      </c>
      <c r="B46" s="106" t="s">
        <v>33</v>
      </c>
      <c r="C46" s="106">
        <v>1</v>
      </c>
      <c r="D46" s="106">
        <v>1</v>
      </c>
      <c r="E46" s="106"/>
      <c r="F46" s="106"/>
      <c r="G46" s="106">
        <v>20</v>
      </c>
      <c r="H46" s="106">
        <v>17</v>
      </c>
      <c r="I46" s="106">
        <v>2</v>
      </c>
      <c r="J46" s="106">
        <v>2</v>
      </c>
      <c r="K46" s="106"/>
      <c r="L46" s="106"/>
      <c r="M46" s="106"/>
      <c r="N46" s="106"/>
      <c r="O46" s="106">
        <v>1</v>
      </c>
    </row>
    <row r="47" spans="1:15">
      <c r="A47" s="105" t="s">
        <v>1547</v>
      </c>
      <c r="B47" s="106" t="s">
        <v>36</v>
      </c>
      <c r="C47" s="106">
        <v>1</v>
      </c>
      <c r="D47" s="106">
        <v>1</v>
      </c>
      <c r="E47" s="106"/>
      <c r="F47" s="106"/>
      <c r="G47" s="106">
        <v>28</v>
      </c>
      <c r="H47" s="106">
        <v>19</v>
      </c>
      <c r="I47" s="106">
        <v>4</v>
      </c>
      <c r="J47" s="106">
        <v>3</v>
      </c>
      <c r="K47" s="106"/>
      <c r="L47" s="106"/>
      <c r="M47" s="106"/>
      <c r="N47" s="106"/>
      <c r="O47" s="106">
        <v>1</v>
      </c>
    </row>
    <row r="48" spans="1:15">
      <c r="A48" s="105" t="s">
        <v>331</v>
      </c>
      <c r="B48" s="106" t="s">
        <v>36</v>
      </c>
      <c r="C48" s="106">
        <v>1</v>
      </c>
      <c r="D48" s="106">
        <v>1</v>
      </c>
      <c r="E48" s="106"/>
      <c r="F48" s="106"/>
      <c r="G48" s="106">
        <v>28</v>
      </c>
      <c r="H48" s="106">
        <v>5</v>
      </c>
      <c r="I48" s="106">
        <v>4</v>
      </c>
      <c r="J48" s="106">
        <v>1</v>
      </c>
      <c r="K48" s="106"/>
      <c r="L48" s="106"/>
      <c r="M48" s="106"/>
      <c r="N48" s="106"/>
      <c r="O48" s="106">
        <v>1</v>
      </c>
    </row>
    <row r="49" spans="1:16">
      <c r="A49" s="107" t="s">
        <v>40</v>
      </c>
      <c r="B49" s="105"/>
      <c r="C49" s="103">
        <f t="shared" ref="C49:O49" si="0">SUM(C2:C48)</f>
        <v>307</v>
      </c>
      <c r="D49" s="103">
        <f t="shared" si="0"/>
        <v>51</v>
      </c>
      <c r="E49" s="103">
        <f t="shared" si="0"/>
        <v>6</v>
      </c>
      <c r="F49" s="103">
        <f t="shared" si="0"/>
        <v>207</v>
      </c>
      <c r="G49" s="103">
        <f t="shared" si="0"/>
        <v>4835</v>
      </c>
      <c r="H49" s="103">
        <f t="shared" si="0"/>
        <v>9167</v>
      </c>
      <c r="I49" s="103">
        <f t="shared" si="0"/>
        <v>578</v>
      </c>
      <c r="J49" s="103">
        <f t="shared" si="0"/>
        <v>1207</v>
      </c>
      <c r="K49" s="103">
        <f t="shared" si="0"/>
        <v>218</v>
      </c>
      <c r="L49" s="103">
        <f t="shared" si="0"/>
        <v>18</v>
      </c>
      <c r="M49" s="103">
        <f t="shared" si="0"/>
        <v>41</v>
      </c>
      <c r="N49" s="103">
        <f t="shared" si="0"/>
        <v>5</v>
      </c>
      <c r="O49" s="103">
        <f t="shared" si="0"/>
        <v>24</v>
      </c>
    </row>
    <row r="51" spans="1:16">
      <c r="M51" s="394" t="s">
        <v>1216</v>
      </c>
      <c r="N51" s="103">
        <f>SUM(K49+L49+M49+N49)</f>
        <v>282</v>
      </c>
      <c r="O51" s="461"/>
      <c r="P51" s="108"/>
    </row>
    <row r="56" spans="1:16">
      <c r="C56" s="508"/>
      <c r="D56" s="508"/>
      <c r="E56" s="109"/>
    </row>
  </sheetData>
  <sortState xmlns:xlrd2="http://schemas.microsoft.com/office/spreadsheetml/2017/richdata2" ref="A2:O48">
    <sortCondition descending="1" ref="K2:K48"/>
    <sortCondition descending="1" ref="L2:L48"/>
    <sortCondition descending="1" ref="M2:M48"/>
    <sortCondition descending="1" ref="N2:N48"/>
    <sortCondition descending="1" ref="O2:O48"/>
  </sortState>
  <mergeCells count="1">
    <mergeCell ref="C56:D56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Q72"/>
  <sheetViews>
    <sheetView topLeftCell="A22" workbookViewId="0">
      <selection activeCell="G44" sqref="G44"/>
    </sheetView>
  </sheetViews>
  <sheetFormatPr defaultColWidth="11" defaultRowHeight="15.6"/>
  <cols>
    <col min="1" max="1" width="21.09765625" style="219" bestFit="1" customWidth="1"/>
    <col min="2" max="2" width="17" style="219" bestFit="1" customWidth="1"/>
    <col min="3" max="3" width="7.59765625" style="42" bestFit="1" customWidth="1"/>
    <col min="4" max="5" width="5.59765625" style="42" bestFit="1" customWidth="1"/>
    <col min="6" max="6" width="5.8984375" style="42" bestFit="1" customWidth="1"/>
    <col min="7" max="8" width="5.59765625" style="42" bestFit="1" customWidth="1"/>
    <col min="9" max="9" width="13.59765625" style="42" bestFit="1" customWidth="1"/>
    <col min="10" max="10" width="8.8984375" style="42" bestFit="1" customWidth="1"/>
    <col min="11" max="11" width="5.3984375" style="42" bestFit="1" customWidth="1"/>
    <col min="12" max="13" width="5.09765625" style="42" bestFit="1" customWidth="1"/>
    <col min="14" max="14" width="14.5" style="42" bestFit="1" customWidth="1"/>
    <col min="15" max="15" width="11.09765625" style="42" bestFit="1" customWidth="1"/>
    <col min="16" max="16" width="12" style="42" bestFit="1" customWidth="1"/>
    <col min="17" max="17" width="12.5" style="42" bestFit="1" customWidth="1"/>
  </cols>
  <sheetData>
    <row r="1" spans="1:17">
      <c r="A1" s="220" t="s">
        <v>45</v>
      </c>
      <c r="B1" s="220" t="s">
        <v>53</v>
      </c>
      <c r="C1" s="70" t="s">
        <v>41</v>
      </c>
      <c r="D1" s="70" t="s">
        <v>109</v>
      </c>
      <c r="E1" s="70" t="s">
        <v>110</v>
      </c>
      <c r="F1" s="70" t="s">
        <v>111</v>
      </c>
      <c r="G1" s="70" t="s">
        <v>295</v>
      </c>
      <c r="H1" s="70" t="s">
        <v>46</v>
      </c>
      <c r="I1" s="70" t="s">
        <v>48</v>
      </c>
      <c r="J1" s="70" t="s">
        <v>673</v>
      </c>
      <c r="K1" s="70" t="s">
        <v>49</v>
      </c>
      <c r="L1" s="126" t="s">
        <v>483</v>
      </c>
      <c r="M1" s="129" t="s">
        <v>484</v>
      </c>
      <c r="N1" s="130" t="s">
        <v>293</v>
      </c>
      <c r="O1" s="277" t="s">
        <v>485</v>
      </c>
      <c r="P1" s="130" t="s">
        <v>486</v>
      </c>
      <c r="Q1" s="277" t="s">
        <v>487</v>
      </c>
    </row>
    <row r="2" spans="1:17">
      <c r="A2" s="189" t="s">
        <v>445</v>
      </c>
      <c r="B2" s="268" t="s">
        <v>93</v>
      </c>
      <c r="C2" s="41">
        <v>19</v>
      </c>
      <c r="D2" s="41">
        <v>1</v>
      </c>
      <c r="E2" s="41"/>
      <c r="F2" s="41">
        <v>18</v>
      </c>
      <c r="G2" s="41">
        <v>10</v>
      </c>
      <c r="H2" s="41">
        <v>2</v>
      </c>
      <c r="I2" s="41"/>
      <c r="J2" s="41"/>
      <c r="K2" s="41"/>
      <c r="L2" s="41">
        <v>1</v>
      </c>
      <c r="M2" s="41"/>
      <c r="N2" s="41">
        <v>13</v>
      </c>
      <c r="O2" s="41">
        <v>3</v>
      </c>
      <c r="P2" s="41"/>
      <c r="Q2" s="41"/>
    </row>
    <row r="3" spans="1:17">
      <c r="A3" s="189" t="s">
        <v>470</v>
      </c>
      <c r="B3" s="268" t="s">
        <v>93</v>
      </c>
      <c r="C3" s="41">
        <v>19</v>
      </c>
      <c r="D3" s="41">
        <v>3</v>
      </c>
      <c r="E3" s="41"/>
      <c r="F3" s="41">
        <v>16</v>
      </c>
      <c r="G3" s="41"/>
      <c r="H3" s="41"/>
      <c r="I3" s="41"/>
      <c r="J3" s="41"/>
      <c r="K3" s="41"/>
      <c r="L3" s="41"/>
      <c r="M3" s="41"/>
      <c r="N3" s="41">
        <v>13</v>
      </c>
      <c r="O3" s="41">
        <v>3</v>
      </c>
      <c r="P3" s="41"/>
      <c r="Q3" s="41"/>
    </row>
    <row r="4" spans="1:17">
      <c r="A4" s="200" t="s">
        <v>809</v>
      </c>
      <c r="B4" s="200" t="s">
        <v>93</v>
      </c>
      <c r="C4" s="41">
        <v>1</v>
      </c>
      <c r="D4" s="41"/>
      <c r="E4" s="41"/>
      <c r="F4" s="41">
        <v>1</v>
      </c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</row>
    <row r="5" spans="1:17">
      <c r="A5" t="s">
        <v>628</v>
      </c>
      <c r="B5" s="272" t="s">
        <v>93</v>
      </c>
      <c r="C5" s="41">
        <v>19</v>
      </c>
      <c r="D5" s="41">
        <v>1</v>
      </c>
      <c r="E5" s="41"/>
      <c r="F5" s="41">
        <v>18</v>
      </c>
      <c r="G5" s="41"/>
      <c r="H5" s="41"/>
      <c r="I5" s="41"/>
      <c r="J5" s="41"/>
      <c r="K5" s="41"/>
      <c r="L5" s="41">
        <v>1</v>
      </c>
      <c r="M5" s="41"/>
      <c r="N5" s="41">
        <v>14</v>
      </c>
      <c r="O5" s="41">
        <v>5</v>
      </c>
      <c r="P5" s="41"/>
      <c r="Q5" s="41"/>
    </row>
    <row r="6" spans="1:17">
      <c r="A6" t="s">
        <v>629</v>
      </c>
      <c r="B6" s="268" t="s">
        <v>101</v>
      </c>
      <c r="C6" s="41">
        <v>23</v>
      </c>
      <c r="D6" s="41">
        <v>2</v>
      </c>
      <c r="E6" s="41"/>
      <c r="F6" s="41">
        <v>21</v>
      </c>
      <c r="G6" s="41"/>
      <c r="H6" s="41"/>
      <c r="I6" s="41"/>
      <c r="J6" s="41"/>
      <c r="K6" s="41"/>
      <c r="L6" s="41"/>
      <c r="M6" s="41"/>
      <c r="N6" s="41">
        <v>15</v>
      </c>
      <c r="O6" s="306">
        <v>6</v>
      </c>
      <c r="P6" s="41"/>
      <c r="Q6" s="41"/>
    </row>
    <row r="7" spans="1:17">
      <c r="A7" s="189" t="s">
        <v>444</v>
      </c>
      <c r="B7" s="189" t="s">
        <v>101</v>
      </c>
      <c r="C7" s="41">
        <v>21</v>
      </c>
      <c r="D7" s="41">
        <v>3</v>
      </c>
      <c r="E7" s="41"/>
      <c r="F7" s="41">
        <v>18</v>
      </c>
      <c r="G7" s="41">
        <v>5</v>
      </c>
      <c r="H7" s="41">
        <v>1</v>
      </c>
      <c r="I7" s="41"/>
      <c r="J7" s="41"/>
      <c r="K7" s="41"/>
      <c r="L7" s="41"/>
      <c r="M7" s="41">
        <v>1</v>
      </c>
      <c r="N7" s="41">
        <v>14</v>
      </c>
      <c r="O7" s="41">
        <v>4</v>
      </c>
      <c r="P7" s="41"/>
      <c r="Q7" s="41"/>
    </row>
    <row r="8" spans="1:17">
      <c r="A8" s="189" t="s">
        <v>799</v>
      </c>
      <c r="B8" s="189" t="s">
        <v>101</v>
      </c>
      <c r="C8" s="41">
        <v>6</v>
      </c>
      <c r="D8" s="41"/>
      <c r="E8" s="41"/>
      <c r="F8" s="41">
        <v>6</v>
      </c>
      <c r="G8" s="41"/>
      <c r="H8" s="41"/>
      <c r="I8" s="41"/>
      <c r="J8" s="41"/>
      <c r="K8" s="41"/>
      <c r="L8" s="41"/>
      <c r="M8" s="41"/>
      <c r="N8" s="41">
        <v>6</v>
      </c>
      <c r="O8" s="41"/>
      <c r="P8" s="41"/>
      <c r="Q8" s="41"/>
    </row>
    <row r="9" spans="1:17">
      <c r="A9" s="189" t="s">
        <v>631</v>
      </c>
      <c r="B9" s="189" t="s">
        <v>101</v>
      </c>
      <c r="C9" s="41">
        <v>20</v>
      </c>
      <c r="D9" s="41">
        <v>1</v>
      </c>
      <c r="E9" s="41"/>
      <c r="F9" s="41">
        <v>19</v>
      </c>
      <c r="G9" s="41">
        <v>5</v>
      </c>
      <c r="H9" s="41">
        <v>1</v>
      </c>
      <c r="I9" s="41"/>
      <c r="J9" s="41"/>
      <c r="K9" s="41"/>
      <c r="L9" s="41">
        <v>2</v>
      </c>
      <c r="M9" s="41"/>
      <c r="N9" s="41">
        <v>14</v>
      </c>
      <c r="O9" s="41">
        <v>3</v>
      </c>
      <c r="P9" s="41"/>
      <c r="Q9" s="41"/>
    </row>
    <row r="10" spans="1:17">
      <c r="A10" s="189" t="s">
        <v>448</v>
      </c>
      <c r="B10" s="189" t="s">
        <v>100</v>
      </c>
      <c r="C10" s="41">
        <v>23</v>
      </c>
      <c r="D10" s="41">
        <v>3</v>
      </c>
      <c r="E10" s="41"/>
      <c r="F10" s="41">
        <v>20</v>
      </c>
      <c r="G10" s="41">
        <v>15</v>
      </c>
      <c r="H10" s="41">
        <v>3</v>
      </c>
      <c r="I10" s="41"/>
      <c r="J10" s="41"/>
      <c r="K10" s="41"/>
      <c r="L10" s="41"/>
      <c r="M10" s="41"/>
      <c r="N10" s="41">
        <v>15</v>
      </c>
      <c r="O10" s="41">
        <v>5</v>
      </c>
      <c r="P10" s="41"/>
      <c r="Q10" s="41"/>
    </row>
    <row r="11" spans="1:17">
      <c r="A11" s="189" t="s">
        <v>472</v>
      </c>
      <c r="B11" s="268" t="s">
        <v>100</v>
      </c>
      <c r="C11" s="41">
        <v>20</v>
      </c>
      <c r="D11" s="41">
        <v>2</v>
      </c>
      <c r="E11" s="41"/>
      <c r="F11" s="41">
        <v>18</v>
      </c>
      <c r="G11" s="41">
        <v>5</v>
      </c>
      <c r="H11" s="41">
        <v>1</v>
      </c>
      <c r="I11" s="41"/>
      <c r="J11" s="41"/>
      <c r="K11" s="41"/>
      <c r="L11" s="41">
        <v>5</v>
      </c>
      <c r="M11" s="41">
        <v>1</v>
      </c>
      <c r="N11" s="41">
        <v>14</v>
      </c>
      <c r="O11" s="41">
        <v>3</v>
      </c>
      <c r="P11" s="41"/>
      <c r="Q11" s="41"/>
    </row>
    <row r="12" spans="1:17">
      <c r="A12" s="200" t="s">
        <v>577</v>
      </c>
      <c r="B12" s="200" t="s">
        <v>100</v>
      </c>
      <c r="C12" s="41">
        <v>1</v>
      </c>
      <c r="D12" s="41"/>
      <c r="E12" s="41"/>
      <c r="F12" s="41">
        <v>1</v>
      </c>
      <c r="G12" s="41"/>
      <c r="H12" s="41"/>
      <c r="I12" s="41"/>
      <c r="J12" s="41"/>
      <c r="K12" s="41"/>
      <c r="L12" s="41"/>
      <c r="M12" s="41"/>
      <c r="N12" s="41">
        <v>1</v>
      </c>
      <c r="O12" s="41"/>
      <c r="P12" s="41"/>
      <c r="Q12" s="41"/>
    </row>
    <row r="13" spans="1:17">
      <c r="A13" s="189" t="s">
        <v>800</v>
      </c>
      <c r="B13" s="189" t="s">
        <v>100</v>
      </c>
      <c r="C13" s="41">
        <v>15</v>
      </c>
      <c r="D13" s="41"/>
      <c r="E13" s="41"/>
      <c r="F13" s="41">
        <v>15</v>
      </c>
      <c r="G13" s="41"/>
      <c r="H13" s="41"/>
      <c r="I13" s="41"/>
      <c r="J13" s="41"/>
      <c r="K13" s="41"/>
      <c r="L13" s="41"/>
      <c r="M13" s="41"/>
      <c r="N13" s="41">
        <v>9</v>
      </c>
      <c r="O13" s="41">
        <v>4</v>
      </c>
      <c r="P13" s="41"/>
      <c r="Q13" s="41"/>
    </row>
    <row r="14" spans="1:17">
      <c r="A14" s="189" t="s">
        <v>449</v>
      </c>
      <c r="B14" s="268" t="s">
        <v>100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</row>
    <row r="15" spans="1:17">
      <c r="A15" s="189" t="s">
        <v>897</v>
      </c>
      <c r="B15" s="268" t="s">
        <v>100</v>
      </c>
      <c r="C15" s="41">
        <v>4</v>
      </c>
      <c r="D15" s="41">
        <v>1</v>
      </c>
      <c r="E15" s="41"/>
      <c r="F15" s="41">
        <v>3</v>
      </c>
      <c r="G15" s="41"/>
      <c r="H15" s="41"/>
      <c r="I15" s="41"/>
      <c r="J15" s="41"/>
      <c r="K15" s="41"/>
      <c r="L15" s="41"/>
      <c r="M15" s="41"/>
      <c r="N15" s="41">
        <v>4</v>
      </c>
      <c r="O15" s="41"/>
      <c r="P15" s="41"/>
      <c r="Q15" s="41"/>
    </row>
    <row r="16" spans="1:17">
      <c r="A16" s="189" t="s">
        <v>572</v>
      </c>
      <c r="B16" s="268" t="s">
        <v>488</v>
      </c>
      <c r="C16" s="41">
        <v>30</v>
      </c>
      <c r="D16" s="41">
        <v>3</v>
      </c>
      <c r="E16" s="41"/>
      <c r="F16" s="41">
        <v>27</v>
      </c>
      <c r="G16" s="41">
        <v>30</v>
      </c>
      <c r="H16" s="41">
        <v>6</v>
      </c>
      <c r="I16" s="41"/>
      <c r="J16" s="41"/>
      <c r="K16" s="41"/>
      <c r="L16" s="41">
        <v>1</v>
      </c>
      <c r="M16" s="41"/>
      <c r="N16" s="306">
        <v>22</v>
      </c>
      <c r="O16" s="41">
        <v>5</v>
      </c>
      <c r="P16" s="41" t="s">
        <v>916</v>
      </c>
      <c r="Q16" s="41"/>
    </row>
    <row r="17" spans="1:17">
      <c r="A17" s="189" t="s">
        <v>452</v>
      </c>
      <c r="B17" s="268" t="s">
        <v>488</v>
      </c>
      <c r="C17" s="41">
        <v>17</v>
      </c>
      <c r="D17" s="41">
        <v>1</v>
      </c>
      <c r="E17" s="41"/>
      <c r="F17" s="41">
        <v>16</v>
      </c>
      <c r="G17" s="41"/>
      <c r="H17" s="41"/>
      <c r="I17" s="41"/>
      <c r="J17" s="41"/>
      <c r="K17" s="41"/>
      <c r="L17" s="41"/>
      <c r="M17" s="41"/>
      <c r="N17" s="41">
        <v>12</v>
      </c>
      <c r="O17" s="41">
        <v>2</v>
      </c>
      <c r="P17" s="41"/>
      <c r="Q17" s="41"/>
    </row>
    <row r="18" spans="1:17">
      <c r="A18" s="189" t="s">
        <v>721</v>
      </c>
      <c r="B18" s="268" t="s">
        <v>488</v>
      </c>
      <c r="C18" s="41">
        <v>22</v>
      </c>
      <c r="D18" s="41">
        <v>2</v>
      </c>
      <c r="E18" s="41"/>
      <c r="F18" s="41">
        <v>20</v>
      </c>
      <c r="G18" s="41"/>
      <c r="H18" s="41"/>
      <c r="I18" s="41"/>
      <c r="J18" s="41"/>
      <c r="K18" s="41"/>
      <c r="L18" s="41">
        <v>3</v>
      </c>
      <c r="M18" s="41"/>
      <c r="N18" s="41">
        <v>15</v>
      </c>
      <c r="O18" s="41">
        <v>5</v>
      </c>
      <c r="P18" s="41"/>
      <c r="Q18" s="41"/>
    </row>
    <row r="19" spans="1:17">
      <c r="A19" s="225" t="s">
        <v>908</v>
      </c>
      <c r="B19" s="225" t="s">
        <v>488</v>
      </c>
      <c r="C19" s="41">
        <v>1</v>
      </c>
      <c r="D19" s="41"/>
      <c r="E19" s="41"/>
      <c r="F19" s="41">
        <v>1</v>
      </c>
      <c r="G19" s="41"/>
      <c r="H19" s="41"/>
      <c r="I19" s="41"/>
      <c r="J19" s="41"/>
      <c r="K19" s="41"/>
      <c r="L19" s="41"/>
      <c r="M19" s="41"/>
      <c r="N19" s="41">
        <v>1</v>
      </c>
      <c r="O19" s="41"/>
      <c r="P19" s="41"/>
      <c r="Q19" s="41"/>
    </row>
    <row r="20" spans="1:17">
      <c r="A20" s="189" t="s">
        <v>473</v>
      </c>
      <c r="B20" s="268" t="s">
        <v>489</v>
      </c>
      <c r="C20" s="41">
        <v>16</v>
      </c>
      <c r="D20" s="41">
        <v>1</v>
      </c>
      <c r="E20" s="41"/>
      <c r="F20" s="41">
        <v>15</v>
      </c>
      <c r="G20" s="41"/>
      <c r="H20" s="41"/>
      <c r="I20" s="41"/>
      <c r="J20" s="41"/>
      <c r="K20" s="41"/>
      <c r="L20" s="41">
        <v>1</v>
      </c>
      <c r="M20" s="41"/>
      <c r="N20" s="41">
        <v>12</v>
      </c>
      <c r="O20" s="41">
        <v>3</v>
      </c>
      <c r="P20" s="41"/>
      <c r="Q20" s="41"/>
    </row>
    <row r="21" spans="1:17">
      <c r="A21" s="189" t="s">
        <v>450</v>
      </c>
      <c r="B21" s="268" t="s">
        <v>489</v>
      </c>
      <c r="C21" s="41">
        <v>17</v>
      </c>
      <c r="D21" s="41">
        <v>3</v>
      </c>
      <c r="E21" s="41"/>
      <c r="F21" s="41">
        <v>14</v>
      </c>
      <c r="G21" s="41"/>
      <c r="H21" s="41"/>
      <c r="I21" s="41"/>
      <c r="J21" s="41"/>
      <c r="K21" s="41"/>
      <c r="L21" s="41"/>
      <c r="M21" s="41"/>
      <c r="N21" s="41">
        <v>11</v>
      </c>
      <c r="O21" s="41">
        <v>5</v>
      </c>
      <c r="P21" s="41"/>
      <c r="Q21" s="41"/>
    </row>
    <row r="22" spans="1:17">
      <c r="A22" s="189" t="s">
        <v>801</v>
      </c>
      <c r="B22" s="268" t="s">
        <v>489</v>
      </c>
      <c r="C22" s="41">
        <v>18</v>
      </c>
      <c r="D22" s="41">
        <v>2</v>
      </c>
      <c r="E22" s="41"/>
      <c r="F22" s="41">
        <v>16</v>
      </c>
      <c r="G22" s="41"/>
      <c r="H22" s="41"/>
      <c r="I22" s="41"/>
      <c r="J22" s="41"/>
      <c r="K22" s="41"/>
      <c r="L22" s="41"/>
      <c r="M22" s="41"/>
      <c r="N22" s="41">
        <v>12</v>
      </c>
      <c r="O22" s="306">
        <v>6</v>
      </c>
      <c r="P22" s="41"/>
      <c r="Q22" s="41"/>
    </row>
    <row r="23" spans="1:17">
      <c r="A23" s="225" t="s">
        <v>903</v>
      </c>
      <c r="B23" s="225" t="s">
        <v>482</v>
      </c>
      <c r="C23" s="41">
        <v>1</v>
      </c>
      <c r="D23" s="41"/>
      <c r="E23" s="41"/>
      <c r="F23" s="41">
        <v>1</v>
      </c>
      <c r="G23" s="41"/>
      <c r="H23" s="41"/>
      <c r="I23" s="41"/>
      <c r="J23" s="41"/>
      <c r="K23" s="41"/>
      <c r="L23" s="41"/>
      <c r="M23" s="41"/>
      <c r="N23" s="41">
        <v>1</v>
      </c>
      <c r="O23" s="41"/>
      <c r="P23" s="41"/>
      <c r="Q23" s="41"/>
    </row>
    <row r="24" spans="1:17">
      <c r="A24" s="225" t="s">
        <v>898</v>
      </c>
      <c r="B24" s="225" t="s">
        <v>482</v>
      </c>
      <c r="C24" s="41">
        <v>1</v>
      </c>
      <c r="D24" s="41"/>
      <c r="E24" s="41"/>
      <c r="F24" s="41">
        <v>1</v>
      </c>
      <c r="G24" s="41"/>
      <c r="H24" s="41"/>
      <c r="I24" s="41"/>
      <c r="J24" s="41"/>
      <c r="K24" s="41"/>
      <c r="L24" s="41"/>
      <c r="M24" s="41"/>
      <c r="N24" s="41">
        <v>1</v>
      </c>
      <c r="O24" s="41"/>
      <c r="P24" s="41"/>
      <c r="Q24" s="41"/>
    </row>
    <row r="25" spans="1:17">
      <c r="A25" s="225" t="s">
        <v>904</v>
      </c>
      <c r="B25" s="225" t="s">
        <v>482</v>
      </c>
      <c r="C25" s="41">
        <v>2</v>
      </c>
      <c r="D25" s="41"/>
      <c r="E25" s="41"/>
      <c r="F25" s="41">
        <v>2</v>
      </c>
      <c r="G25" s="41"/>
      <c r="H25" s="41"/>
      <c r="I25" s="41"/>
      <c r="J25" s="41"/>
      <c r="K25" s="41"/>
      <c r="L25" s="41"/>
      <c r="M25" s="41"/>
      <c r="N25" s="41">
        <v>2</v>
      </c>
      <c r="O25" s="41"/>
      <c r="P25" s="41"/>
      <c r="Q25" s="41"/>
    </row>
    <row r="26" spans="1:17">
      <c r="A26" s="225" t="s">
        <v>871</v>
      </c>
      <c r="B26" s="225" t="s">
        <v>482</v>
      </c>
      <c r="C26" s="41">
        <v>1</v>
      </c>
      <c r="D26" s="41"/>
      <c r="E26" s="41"/>
      <c r="F26" s="41">
        <v>1</v>
      </c>
      <c r="G26" s="41"/>
      <c r="H26" s="41"/>
      <c r="I26" s="41"/>
      <c r="J26" s="41"/>
      <c r="K26" s="41"/>
      <c r="L26" s="41"/>
      <c r="M26" s="41"/>
      <c r="N26" s="41"/>
      <c r="O26" s="41">
        <v>1</v>
      </c>
      <c r="P26" s="41"/>
      <c r="Q26" s="41"/>
    </row>
    <row r="27" spans="1:17">
      <c r="A27" s="225" t="s">
        <v>668</v>
      </c>
      <c r="B27" s="225" t="s">
        <v>482</v>
      </c>
      <c r="C27" s="41">
        <v>2</v>
      </c>
      <c r="D27" s="41"/>
      <c r="E27" s="41"/>
      <c r="F27" s="41">
        <v>2</v>
      </c>
      <c r="G27" s="41"/>
      <c r="H27" s="41"/>
      <c r="I27" s="41"/>
      <c r="J27" s="41"/>
      <c r="K27" s="41"/>
      <c r="L27" s="41"/>
      <c r="M27" s="41"/>
      <c r="N27" s="41">
        <v>2</v>
      </c>
      <c r="O27" s="41"/>
      <c r="P27" s="41"/>
      <c r="Q27" s="41"/>
    </row>
    <row r="28" spans="1:17">
      <c r="A28" s="189" t="s">
        <v>589</v>
      </c>
      <c r="B28" s="268" t="s">
        <v>482</v>
      </c>
      <c r="C28" s="41">
        <v>18</v>
      </c>
      <c r="D28" s="41">
        <v>2</v>
      </c>
      <c r="E28" s="41"/>
      <c r="F28" s="41">
        <v>16</v>
      </c>
      <c r="G28" s="41">
        <v>10</v>
      </c>
      <c r="H28" s="41">
        <v>2</v>
      </c>
      <c r="I28" s="41"/>
      <c r="J28" s="41"/>
      <c r="K28" s="41"/>
      <c r="L28" s="41"/>
      <c r="M28" s="41"/>
      <c r="N28" s="41">
        <v>12</v>
      </c>
      <c r="O28" s="41">
        <v>3</v>
      </c>
      <c r="P28" s="41"/>
      <c r="Q28" s="41"/>
    </row>
    <row r="29" spans="1:17">
      <c r="A29" s="189" t="s">
        <v>802</v>
      </c>
      <c r="B29" s="268" t="s">
        <v>482</v>
      </c>
      <c r="C29" s="41">
        <v>22</v>
      </c>
      <c r="D29" s="41">
        <v>2</v>
      </c>
      <c r="E29" s="41"/>
      <c r="F29" s="41">
        <v>20</v>
      </c>
      <c r="G29" s="41">
        <v>15</v>
      </c>
      <c r="H29" s="41">
        <v>3</v>
      </c>
      <c r="I29" s="41"/>
      <c r="J29" s="41"/>
      <c r="K29" s="41"/>
      <c r="L29" s="41">
        <v>1</v>
      </c>
      <c r="M29" s="41"/>
      <c r="N29" s="41">
        <v>14</v>
      </c>
      <c r="O29" s="41">
        <v>5</v>
      </c>
      <c r="P29" s="41"/>
      <c r="Q29" s="41"/>
    </row>
    <row r="30" spans="1:17">
      <c r="A30" s="271" t="s">
        <v>806</v>
      </c>
      <c r="B30" s="225" t="s">
        <v>482</v>
      </c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</row>
    <row r="31" spans="1:17">
      <c r="A31" s="200" t="s">
        <v>803</v>
      </c>
      <c r="B31" s="200" t="s">
        <v>482</v>
      </c>
      <c r="C31" s="42">
        <v>4</v>
      </c>
      <c r="D31" s="41"/>
      <c r="E31" s="41"/>
      <c r="F31" s="41">
        <v>4</v>
      </c>
      <c r="G31" s="41"/>
      <c r="H31" s="41"/>
      <c r="I31" s="41"/>
      <c r="J31" s="41"/>
      <c r="K31" s="41"/>
      <c r="L31" s="41"/>
      <c r="M31" s="41"/>
      <c r="N31" s="41">
        <v>1</v>
      </c>
      <c r="O31" s="41"/>
      <c r="P31" s="41"/>
      <c r="Q31" s="41"/>
    </row>
    <row r="32" spans="1:17">
      <c r="A32" s="219" t="s">
        <v>637</v>
      </c>
      <c r="B32" s="268" t="s">
        <v>482</v>
      </c>
      <c r="C32" s="41">
        <v>19</v>
      </c>
      <c r="D32" s="41">
        <v>2</v>
      </c>
      <c r="E32" s="41"/>
      <c r="F32" s="41">
        <v>17</v>
      </c>
      <c r="G32" s="41">
        <v>15</v>
      </c>
      <c r="H32" s="41">
        <v>3</v>
      </c>
      <c r="I32" s="41"/>
      <c r="J32" s="41"/>
      <c r="K32" s="41"/>
      <c r="L32" s="41">
        <v>1</v>
      </c>
      <c r="M32" s="41"/>
      <c r="N32" s="41">
        <v>13</v>
      </c>
      <c r="O32" s="41">
        <v>5</v>
      </c>
      <c r="P32" s="41"/>
      <c r="Q32" s="41"/>
    </row>
    <row r="33" spans="1:17">
      <c r="A33" s="189" t="s">
        <v>475</v>
      </c>
      <c r="B33" s="268" t="s">
        <v>482</v>
      </c>
      <c r="C33" s="41">
        <v>10</v>
      </c>
      <c r="D33" s="41"/>
      <c r="E33" s="41"/>
      <c r="F33" s="41">
        <v>10</v>
      </c>
      <c r="G33" s="41"/>
      <c r="H33" s="41"/>
      <c r="I33" s="41"/>
      <c r="J33" s="41"/>
      <c r="K33" s="41"/>
      <c r="L33" s="41"/>
      <c r="M33" s="41"/>
      <c r="N33" s="41">
        <v>7</v>
      </c>
      <c r="O33" s="41">
        <v>1</v>
      </c>
      <c r="P33" s="41"/>
      <c r="Q33" s="41"/>
    </row>
    <row r="34" spans="1:17">
      <c r="A34" s="225" t="s">
        <v>892</v>
      </c>
      <c r="B34" s="225" t="s">
        <v>482</v>
      </c>
      <c r="C34" s="41">
        <v>1</v>
      </c>
      <c r="D34" s="41"/>
      <c r="E34" s="41"/>
      <c r="F34" s="41">
        <v>1</v>
      </c>
      <c r="G34" s="41"/>
      <c r="H34" s="41"/>
      <c r="I34" s="41"/>
      <c r="J34" s="41"/>
      <c r="K34" s="41"/>
      <c r="L34" s="41"/>
      <c r="M34" s="41"/>
      <c r="N34" s="41">
        <v>1</v>
      </c>
      <c r="O34" s="41"/>
      <c r="P34" s="41"/>
      <c r="Q34" s="41"/>
    </row>
    <row r="35" spans="1:17">
      <c r="A35" s="225" t="s">
        <v>633</v>
      </c>
      <c r="B35" s="225" t="s">
        <v>482</v>
      </c>
      <c r="C35" s="41">
        <v>1</v>
      </c>
      <c r="D35" s="41"/>
      <c r="E35" s="41"/>
      <c r="F35" s="41">
        <v>1</v>
      </c>
      <c r="G35" s="41"/>
      <c r="H35" s="41"/>
      <c r="I35" s="41"/>
      <c r="J35" s="41"/>
      <c r="K35" s="41"/>
      <c r="L35" s="41"/>
      <c r="M35" s="41"/>
      <c r="N35" s="41">
        <v>1</v>
      </c>
      <c r="O35" s="41"/>
      <c r="P35" s="41"/>
      <c r="Q35" s="41"/>
    </row>
    <row r="36" spans="1:17">
      <c r="A36" s="189" t="s">
        <v>456</v>
      </c>
      <c r="B36" s="268" t="s">
        <v>490</v>
      </c>
      <c r="C36" s="41">
        <v>13</v>
      </c>
      <c r="D36" s="41">
        <v>1</v>
      </c>
      <c r="E36" s="41"/>
      <c r="F36" s="41">
        <v>12</v>
      </c>
      <c r="G36" s="41">
        <v>25</v>
      </c>
      <c r="H36" s="41">
        <v>5</v>
      </c>
      <c r="I36" s="41"/>
      <c r="J36" s="41"/>
      <c r="K36" s="41"/>
      <c r="L36" s="41"/>
      <c r="M36" s="41"/>
      <c r="N36" s="41">
        <v>10</v>
      </c>
      <c r="O36" s="41">
        <v>3</v>
      </c>
      <c r="P36" s="41"/>
      <c r="Q36" s="41"/>
    </row>
    <row r="37" spans="1:17">
      <c r="A37" s="2" t="s">
        <v>804</v>
      </c>
      <c r="B37" s="102" t="s">
        <v>98</v>
      </c>
      <c r="C37" s="41">
        <v>17</v>
      </c>
      <c r="D37" s="41"/>
      <c r="E37" s="41"/>
      <c r="F37" s="41">
        <v>17</v>
      </c>
      <c r="G37" s="41"/>
      <c r="H37" s="41"/>
      <c r="I37" s="41"/>
      <c r="J37" s="41"/>
      <c r="K37" s="41"/>
      <c r="L37" s="41"/>
      <c r="M37" s="41"/>
      <c r="N37" s="41">
        <v>10</v>
      </c>
      <c r="O37" s="41">
        <v>4</v>
      </c>
      <c r="P37" s="41"/>
      <c r="Q37" s="41"/>
    </row>
    <row r="38" spans="1:17">
      <c r="A38" s="189" t="s">
        <v>460</v>
      </c>
      <c r="B38" s="268" t="s">
        <v>98</v>
      </c>
      <c r="C38" s="41">
        <v>30</v>
      </c>
      <c r="D38" s="41">
        <v>2</v>
      </c>
      <c r="E38" s="41"/>
      <c r="F38" s="41">
        <v>28</v>
      </c>
      <c r="G38" s="41">
        <v>27</v>
      </c>
      <c r="H38" s="41">
        <v>2</v>
      </c>
      <c r="I38" s="41">
        <v>4</v>
      </c>
      <c r="J38" s="41">
        <v>3</v>
      </c>
      <c r="K38" s="41"/>
      <c r="L38" s="41"/>
      <c r="M38" s="41"/>
      <c r="N38" s="41">
        <v>21</v>
      </c>
      <c r="O38" s="306">
        <v>6</v>
      </c>
      <c r="P38" s="41"/>
      <c r="Q38" s="41"/>
    </row>
    <row r="39" spans="1:17">
      <c r="A39" s="200" t="s">
        <v>753</v>
      </c>
      <c r="B39" s="225" t="s">
        <v>98</v>
      </c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</row>
    <row r="40" spans="1:17">
      <c r="A40" s="200" t="s">
        <v>641</v>
      </c>
      <c r="B40" s="225" t="s">
        <v>98</v>
      </c>
      <c r="C40" s="41">
        <v>1</v>
      </c>
      <c r="D40" s="41"/>
      <c r="E40" s="41"/>
      <c r="F40" s="41">
        <v>1</v>
      </c>
      <c r="G40" s="41"/>
      <c r="H40" s="41"/>
      <c r="I40" s="41"/>
      <c r="J40" s="41"/>
      <c r="K40" s="41"/>
      <c r="L40" s="41"/>
      <c r="M40" s="41"/>
      <c r="N40" s="41">
        <v>1</v>
      </c>
      <c r="O40" s="41"/>
      <c r="P40" s="41"/>
      <c r="Q40" s="41"/>
    </row>
    <row r="41" spans="1:17">
      <c r="A41" s="189" t="s">
        <v>532</v>
      </c>
      <c r="B41" s="268" t="s">
        <v>98</v>
      </c>
      <c r="C41" s="41">
        <v>19</v>
      </c>
      <c r="D41" s="41">
        <v>3</v>
      </c>
      <c r="E41" s="41"/>
      <c r="F41" s="41">
        <v>16</v>
      </c>
      <c r="G41" s="41">
        <v>2</v>
      </c>
      <c r="H41" s="41"/>
      <c r="I41" s="41">
        <v>1</v>
      </c>
      <c r="J41" s="41"/>
      <c r="K41" s="41"/>
      <c r="L41" s="41">
        <v>1</v>
      </c>
      <c r="M41" s="41"/>
      <c r="N41" s="41">
        <v>14</v>
      </c>
      <c r="O41" s="41">
        <v>5</v>
      </c>
      <c r="P41" s="41"/>
      <c r="Q41" s="41"/>
    </row>
    <row r="42" spans="1:17">
      <c r="A42" s="225" t="s">
        <v>642</v>
      </c>
      <c r="B42" s="225" t="s">
        <v>104</v>
      </c>
      <c r="C42" s="41">
        <v>1</v>
      </c>
      <c r="D42" s="41"/>
      <c r="E42" s="41"/>
      <c r="F42" s="41">
        <v>1</v>
      </c>
      <c r="G42" s="41"/>
      <c r="H42" s="41"/>
      <c r="I42" s="41"/>
      <c r="J42" s="41"/>
      <c r="K42" s="41"/>
      <c r="L42" s="41"/>
      <c r="M42" s="41"/>
      <c r="N42" s="41">
        <v>1</v>
      </c>
      <c r="O42" s="41"/>
      <c r="P42" s="41"/>
      <c r="Q42" s="41"/>
    </row>
    <row r="43" spans="1:17">
      <c r="A43" s="189" t="s">
        <v>805</v>
      </c>
      <c r="B43" s="268" t="s">
        <v>104</v>
      </c>
      <c r="C43" s="41">
        <v>12</v>
      </c>
      <c r="D43" s="41">
        <v>1</v>
      </c>
      <c r="E43" s="41"/>
      <c r="F43" s="41">
        <v>11</v>
      </c>
      <c r="G43" s="41">
        <v>4</v>
      </c>
      <c r="H43" s="41"/>
      <c r="I43" s="41">
        <v>2</v>
      </c>
      <c r="J43" s="41"/>
      <c r="K43" s="41"/>
      <c r="L43" s="41">
        <v>1</v>
      </c>
      <c r="M43" s="41"/>
      <c r="N43" s="41">
        <v>9</v>
      </c>
      <c r="O43" s="41">
        <v>3</v>
      </c>
      <c r="P43" s="41"/>
      <c r="Q43" s="41"/>
    </row>
    <row r="44" spans="1:17">
      <c r="A44" s="189" t="s">
        <v>639</v>
      </c>
      <c r="B44" s="268" t="s">
        <v>104</v>
      </c>
      <c r="C44" s="41">
        <v>22</v>
      </c>
      <c r="D44" s="41">
        <v>3</v>
      </c>
      <c r="E44" s="41"/>
      <c r="F44" s="41">
        <v>19</v>
      </c>
      <c r="G44" s="41">
        <v>117</v>
      </c>
      <c r="H44" s="41">
        <v>1</v>
      </c>
      <c r="I44" s="41">
        <v>20</v>
      </c>
      <c r="J44" s="41">
        <v>22</v>
      </c>
      <c r="K44" s="41">
        <v>2</v>
      </c>
      <c r="L44" s="41"/>
      <c r="M44" s="41"/>
      <c r="N44" s="41">
        <v>14</v>
      </c>
      <c r="O44" s="306">
        <v>6</v>
      </c>
      <c r="P44" s="41" t="s">
        <v>850</v>
      </c>
      <c r="Q44" s="41"/>
    </row>
    <row r="45" spans="1:17">
      <c r="A45" s="225" t="s">
        <v>907</v>
      </c>
      <c r="B45" s="225" t="s">
        <v>104</v>
      </c>
      <c r="C45" s="41">
        <v>1</v>
      </c>
      <c r="D45" s="41"/>
      <c r="E45" s="41"/>
      <c r="F45" s="41">
        <v>1</v>
      </c>
      <c r="G45" s="41"/>
      <c r="H45" s="41"/>
      <c r="I45" s="41"/>
      <c r="J45" s="41"/>
      <c r="K45" s="41"/>
      <c r="L45" s="41"/>
      <c r="M45" s="41"/>
      <c r="N45" s="41">
        <v>1</v>
      </c>
      <c r="O45" s="41"/>
      <c r="P45" s="41"/>
      <c r="Q45" s="41"/>
    </row>
    <row r="46" spans="1:17">
      <c r="A46" s="189" t="s">
        <v>477</v>
      </c>
      <c r="B46" s="268" t="s">
        <v>104</v>
      </c>
      <c r="C46" s="41">
        <v>19</v>
      </c>
      <c r="D46" s="41">
        <v>3</v>
      </c>
      <c r="E46" s="41"/>
      <c r="F46" s="41">
        <v>16</v>
      </c>
      <c r="G46" s="41">
        <v>29</v>
      </c>
      <c r="H46" s="41">
        <v>2</v>
      </c>
      <c r="I46" s="41">
        <v>7</v>
      </c>
      <c r="J46" s="41">
        <v>3</v>
      </c>
      <c r="K46" s="41"/>
      <c r="L46" s="41"/>
      <c r="M46" s="41"/>
      <c r="N46" s="41">
        <v>15</v>
      </c>
      <c r="O46" s="41">
        <v>4</v>
      </c>
      <c r="P46" s="41" t="s">
        <v>919</v>
      </c>
      <c r="Q46" s="41"/>
    </row>
    <row r="47" spans="1:17">
      <c r="A47" s="189" t="s">
        <v>807</v>
      </c>
      <c r="B47" s="189" t="s">
        <v>99</v>
      </c>
      <c r="C47" s="41">
        <v>3</v>
      </c>
      <c r="D47" s="41"/>
      <c r="E47" s="41"/>
      <c r="F47" s="41">
        <v>3</v>
      </c>
      <c r="G47" s="41"/>
      <c r="H47" s="41"/>
      <c r="I47" s="41"/>
      <c r="J47" s="41"/>
      <c r="K47" s="41"/>
      <c r="L47" s="41"/>
      <c r="M47" s="41"/>
      <c r="N47" s="41">
        <v>2</v>
      </c>
      <c r="O47" s="41">
        <v>1</v>
      </c>
      <c r="P47" s="41"/>
      <c r="Q47" s="41"/>
    </row>
    <row r="48" spans="1:17">
      <c r="A48" s="189" t="s">
        <v>646</v>
      </c>
      <c r="B48" s="268" t="s">
        <v>99</v>
      </c>
      <c r="C48" s="41">
        <v>16</v>
      </c>
      <c r="D48" s="41"/>
      <c r="E48" s="41"/>
      <c r="F48" s="41">
        <v>16</v>
      </c>
      <c r="G48" s="41">
        <v>20</v>
      </c>
      <c r="H48" s="41">
        <v>4</v>
      </c>
      <c r="I48" s="41"/>
      <c r="J48" s="41"/>
      <c r="K48" s="41"/>
      <c r="L48" s="41"/>
      <c r="M48" s="41"/>
      <c r="N48" s="41">
        <v>12</v>
      </c>
      <c r="O48" s="41">
        <v>4</v>
      </c>
      <c r="P48" s="41"/>
      <c r="Q48" s="41"/>
    </row>
    <row r="49" spans="1:17">
      <c r="A49" s="189" t="s">
        <v>479</v>
      </c>
      <c r="B49" s="268" t="s">
        <v>99</v>
      </c>
      <c r="C49" s="41">
        <v>18</v>
      </c>
      <c r="D49" s="41">
        <v>3</v>
      </c>
      <c r="E49" s="41"/>
      <c r="F49" s="41">
        <v>15</v>
      </c>
      <c r="G49" s="41">
        <v>5</v>
      </c>
      <c r="H49" s="41">
        <v>1</v>
      </c>
      <c r="I49" s="41"/>
      <c r="J49" s="41"/>
      <c r="K49" s="41"/>
      <c r="L49" s="41">
        <v>1</v>
      </c>
      <c r="M49" s="41"/>
      <c r="N49" s="41">
        <v>14</v>
      </c>
      <c r="O49" s="41">
        <v>1</v>
      </c>
      <c r="P49" s="41"/>
      <c r="Q49" s="41"/>
    </row>
    <row r="50" spans="1:17">
      <c r="A50" s="189" t="s">
        <v>627</v>
      </c>
      <c r="B50" s="268" t="s">
        <v>644</v>
      </c>
      <c r="C50" s="41">
        <v>25</v>
      </c>
      <c r="D50" s="41">
        <v>3</v>
      </c>
      <c r="E50" s="41"/>
      <c r="F50" s="41">
        <v>22</v>
      </c>
      <c r="G50" s="41">
        <v>15</v>
      </c>
      <c r="H50" s="41">
        <v>3</v>
      </c>
      <c r="I50" s="41"/>
      <c r="J50" s="41"/>
      <c r="K50" s="41"/>
      <c r="L50" s="41">
        <v>1</v>
      </c>
      <c r="M50" s="41"/>
      <c r="N50" s="41">
        <v>19</v>
      </c>
      <c r="O50" s="41">
        <v>3</v>
      </c>
      <c r="P50" s="41"/>
      <c r="Q50" s="41"/>
    </row>
    <row r="51" spans="1:17">
      <c r="A51" s="189" t="s">
        <v>645</v>
      </c>
      <c r="B51" s="268" t="s">
        <v>99</v>
      </c>
      <c r="C51" s="41">
        <v>24</v>
      </c>
      <c r="D51" s="41">
        <v>2</v>
      </c>
      <c r="E51" s="41"/>
      <c r="F51" s="41">
        <v>22</v>
      </c>
      <c r="G51" s="41"/>
      <c r="H51" s="41"/>
      <c r="I51" s="41"/>
      <c r="J51" s="41"/>
      <c r="K51" s="41"/>
      <c r="L51" s="41">
        <v>1</v>
      </c>
      <c r="M51" s="41"/>
      <c r="N51" s="41">
        <v>17</v>
      </c>
      <c r="O51" s="41">
        <v>4</v>
      </c>
      <c r="P51" s="41"/>
      <c r="Q51" s="41"/>
    </row>
    <row r="52" spans="1:17">
      <c r="A52" s="189" t="s">
        <v>464</v>
      </c>
      <c r="B52" s="268" t="s">
        <v>99</v>
      </c>
      <c r="C52" s="41">
        <v>18</v>
      </c>
      <c r="D52" s="41">
        <v>2</v>
      </c>
      <c r="E52" s="41"/>
      <c r="F52" s="41">
        <v>16</v>
      </c>
      <c r="G52" s="41"/>
      <c r="H52" s="41"/>
      <c r="I52" s="41"/>
      <c r="J52" s="41"/>
      <c r="K52" s="41"/>
      <c r="L52" s="41">
        <v>1</v>
      </c>
      <c r="M52" s="41"/>
      <c r="N52" s="41">
        <v>14</v>
      </c>
      <c r="O52" s="41">
        <v>2</v>
      </c>
      <c r="P52" s="41"/>
      <c r="Q52" s="41"/>
    </row>
    <row r="53" spans="1:17">
      <c r="A53" s="200" t="s">
        <v>861</v>
      </c>
      <c r="B53" s="200" t="s">
        <v>107</v>
      </c>
      <c r="C53" s="41">
        <v>2</v>
      </c>
      <c r="D53" s="41"/>
      <c r="E53" s="41"/>
      <c r="F53" s="41">
        <v>2</v>
      </c>
      <c r="G53" s="41"/>
      <c r="H53" s="41"/>
      <c r="I53" s="41"/>
      <c r="J53" s="41"/>
      <c r="K53" s="41"/>
      <c r="L53" s="41"/>
      <c r="M53" s="41"/>
      <c r="N53" s="41">
        <v>2</v>
      </c>
      <c r="O53" s="41"/>
      <c r="P53" s="41"/>
      <c r="Q53" s="41"/>
    </row>
    <row r="54" spans="1:17">
      <c r="A54" s="189" t="s">
        <v>465</v>
      </c>
      <c r="B54" s="268" t="s">
        <v>107</v>
      </c>
      <c r="C54" s="41">
        <v>8</v>
      </c>
      <c r="D54" s="41">
        <v>1</v>
      </c>
      <c r="E54" s="41"/>
      <c r="F54" s="41">
        <v>7</v>
      </c>
      <c r="G54" s="41"/>
      <c r="H54" s="41"/>
      <c r="I54" s="41"/>
      <c r="J54" s="41"/>
      <c r="K54" s="41"/>
      <c r="L54" s="41"/>
      <c r="M54" s="41"/>
      <c r="N54" s="41">
        <v>7</v>
      </c>
      <c r="O54" s="41">
        <v>1</v>
      </c>
      <c r="P54" s="41"/>
      <c r="Q54" s="41"/>
    </row>
    <row r="55" spans="1:17">
      <c r="A55" s="200" t="s">
        <v>855</v>
      </c>
      <c r="B55" s="200" t="s">
        <v>107</v>
      </c>
      <c r="C55" s="41">
        <v>1</v>
      </c>
      <c r="D55" s="41"/>
      <c r="E55" s="41"/>
      <c r="F55" s="41">
        <v>1</v>
      </c>
      <c r="G55" s="41"/>
      <c r="H55" s="41"/>
      <c r="I55" s="41"/>
      <c r="J55" s="41"/>
      <c r="K55" s="41"/>
      <c r="L55" s="41"/>
      <c r="M55" s="41"/>
      <c r="N55" s="41"/>
      <c r="O55" s="41">
        <v>1</v>
      </c>
      <c r="P55" s="41"/>
      <c r="Q55" s="41"/>
    </row>
    <row r="56" spans="1:17">
      <c r="A56" s="189" t="s">
        <v>647</v>
      </c>
      <c r="B56" s="268" t="s">
        <v>107</v>
      </c>
      <c r="C56" s="41">
        <v>9</v>
      </c>
      <c r="D56" s="41"/>
      <c r="E56" s="41"/>
      <c r="F56" s="41">
        <v>9</v>
      </c>
      <c r="G56" s="41"/>
      <c r="H56" s="41"/>
      <c r="I56" s="41"/>
      <c r="J56" s="41"/>
      <c r="K56" s="41"/>
      <c r="L56" s="41"/>
      <c r="M56" s="41"/>
      <c r="N56" s="41">
        <v>4</v>
      </c>
      <c r="O56" s="41">
        <v>2</v>
      </c>
      <c r="P56" s="41"/>
      <c r="Q56" s="41"/>
    </row>
    <row r="57" spans="1:17">
      <c r="A57" s="189" t="s">
        <v>810</v>
      </c>
      <c r="B57" s="268" t="s">
        <v>107</v>
      </c>
      <c r="C57" s="41">
        <v>16</v>
      </c>
      <c r="D57" s="41">
        <v>2</v>
      </c>
      <c r="E57" s="41"/>
      <c r="F57" s="41">
        <v>14</v>
      </c>
      <c r="G57" s="41">
        <v>10</v>
      </c>
      <c r="H57" s="41">
        <v>2</v>
      </c>
      <c r="I57" s="41"/>
      <c r="J57" s="41"/>
      <c r="K57" s="41"/>
      <c r="L57" s="41">
        <v>1</v>
      </c>
      <c r="M57" s="41"/>
      <c r="N57" s="41">
        <v>13</v>
      </c>
      <c r="O57" s="41">
        <v>2</v>
      </c>
      <c r="P57" s="41"/>
      <c r="Q57" s="41"/>
    </row>
    <row r="58" spans="1:17">
      <c r="A58" s="200" t="s">
        <v>845</v>
      </c>
      <c r="B58" s="200" t="s">
        <v>107</v>
      </c>
      <c r="C58" s="41">
        <v>1</v>
      </c>
      <c r="D58" s="41"/>
      <c r="E58" s="41"/>
      <c r="F58" s="41">
        <v>1</v>
      </c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</row>
    <row r="59" spans="1:17">
      <c r="A59" s="189" t="s">
        <v>468</v>
      </c>
      <c r="B59" s="268" t="s">
        <v>107</v>
      </c>
      <c r="C59" s="41">
        <v>15</v>
      </c>
      <c r="D59" s="41">
        <v>1</v>
      </c>
      <c r="E59" s="41"/>
      <c r="F59" s="41">
        <v>14</v>
      </c>
      <c r="G59" s="41">
        <v>25</v>
      </c>
      <c r="H59" s="41">
        <v>5</v>
      </c>
      <c r="I59" s="41"/>
      <c r="J59" s="41"/>
      <c r="K59" s="41"/>
      <c r="L59" s="41"/>
      <c r="M59" s="41"/>
      <c r="N59" s="41">
        <v>9</v>
      </c>
      <c r="O59" s="41">
        <v>3</v>
      </c>
      <c r="P59" s="41"/>
      <c r="Q59" s="41"/>
    </row>
    <row r="60" spans="1:17">
      <c r="A60" s="189" t="s">
        <v>808</v>
      </c>
      <c r="B60" s="268" t="s">
        <v>314</v>
      </c>
      <c r="C60" s="41">
        <v>11</v>
      </c>
      <c r="D60" s="41"/>
      <c r="E60" s="41"/>
      <c r="F60" s="41">
        <v>11</v>
      </c>
      <c r="G60" s="41">
        <v>10</v>
      </c>
      <c r="H60" s="41">
        <v>2</v>
      </c>
      <c r="I60" s="41"/>
      <c r="J60" s="41"/>
      <c r="K60" s="41"/>
      <c r="L60" s="41"/>
      <c r="M60" s="41"/>
      <c r="N60" s="41">
        <v>9</v>
      </c>
      <c r="O60" s="41">
        <v>2</v>
      </c>
      <c r="P60" s="41"/>
      <c r="Q60" s="41"/>
    </row>
    <row r="61" spans="1:17">
      <c r="A61" s="189" t="s">
        <v>649</v>
      </c>
      <c r="B61" s="268" t="s">
        <v>314</v>
      </c>
      <c r="C61" s="41">
        <v>11</v>
      </c>
      <c r="D61" s="41">
        <v>2</v>
      </c>
      <c r="E61" s="41"/>
      <c r="F61" s="41">
        <v>9</v>
      </c>
      <c r="G61" s="41">
        <v>10</v>
      </c>
      <c r="H61" s="41">
        <v>2</v>
      </c>
      <c r="I61" s="41"/>
      <c r="J61" s="41"/>
      <c r="K61" s="41"/>
      <c r="L61" s="41"/>
      <c r="M61" s="41"/>
      <c r="N61" s="41">
        <v>9</v>
      </c>
      <c r="O61" s="41">
        <v>2</v>
      </c>
      <c r="P61" s="41"/>
      <c r="Q61" s="41"/>
    </row>
    <row r="62" spans="1:17">
      <c r="A62"/>
      <c r="B62"/>
    </row>
    <row r="64" spans="1:17">
      <c r="A64" s="200" t="s">
        <v>272</v>
      </c>
    </row>
    <row r="65" spans="1:2">
      <c r="A65"/>
      <c r="B65"/>
    </row>
    <row r="70" spans="1:2" s="42" customFormat="1">
      <c r="A70"/>
      <c r="B70"/>
    </row>
    <row r="71" spans="1:2" s="42" customFormat="1">
      <c r="A71"/>
      <c r="B71"/>
    </row>
    <row r="72" spans="1:2" s="42" customFormat="1">
      <c r="A72"/>
      <c r="B72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G50"/>
  <sheetViews>
    <sheetView zoomScale="60" zoomScaleNormal="60" workbookViewId="0">
      <pane xSplit="2" ySplit="1" topLeftCell="K17" activePane="bottomRight" state="frozen"/>
      <selection pane="topRight" activeCell="C1" sqref="C1"/>
      <selection pane="bottomLeft" activeCell="A2" sqref="A2"/>
      <selection pane="bottomRight" activeCell="O33" sqref="O33"/>
    </sheetView>
  </sheetViews>
  <sheetFormatPr defaultColWidth="11" defaultRowHeight="15.6"/>
  <cols>
    <col min="1" max="1" width="21.09765625" bestFit="1" customWidth="1"/>
    <col min="2" max="2" width="17" bestFit="1" customWidth="1"/>
    <col min="3" max="4" width="11" style="42"/>
    <col min="5" max="5" width="11.8984375" style="42" bestFit="1" customWidth="1"/>
    <col min="6" max="10" width="11" style="42"/>
    <col min="11" max="11" width="10.09765625" style="42" bestFit="1" customWidth="1"/>
    <col min="12" max="12" width="18.3984375" style="42" bestFit="1" customWidth="1"/>
    <col min="13" max="13" width="13.8984375" style="42" bestFit="1" customWidth="1"/>
    <col min="14" max="17" width="11" style="42"/>
    <col min="18" max="18" width="15.09765625" style="42" bestFit="1" customWidth="1"/>
    <col min="19" max="24" width="11" style="42"/>
    <col min="25" max="25" width="13.59765625" style="42" bestFit="1" customWidth="1"/>
    <col min="26" max="28" width="11" style="42"/>
    <col min="29" max="29" width="14.5" style="42" bestFit="1" customWidth="1"/>
    <col min="30" max="33" width="11" style="42"/>
  </cols>
  <sheetData>
    <row r="1" spans="1:33" ht="17.399999999999999">
      <c r="A1" s="132"/>
      <c r="B1" s="132"/>
      <c r="C1" s="570" t="s">
        <v>121</v>
      </c>
      <c r="D1" s="599"/>
      <c r="E1" s="571"/>
      <c r="F1" s="567" t="s">
        <v>496</v>
      </c>
      <c r="G1" s="568"/>
      <c r="H1" s="568"/>
      <c r="I1" s="568"/>
      <c r="J1" s="569"/>
      <c r="K1" s="606" t="s">
        <v>811</v>
      </c>
      <c r="L1" s="607"/>
      <c r="M1" s="567" t="s">
        <v>496</v>
      </c>
      <c r="N1" s="568"/>
      <c r="O1" s="569"/>
      <c r="P1" s="606" t="s">
        <v>811</v>
      </c>
      <c r="Q1" s="607"/>
      <c r="R1" s="567" t="s">
        <v>496</v>
      </c>
      <c r="S1" s="568"/>
      <c r="T1" s="569"/>
      <c r="U1" s="606" t="s">
        <v>811</v>
      </c>
      <c r="V1" s="607"/>
      <c r="W1" s="567" t="s">
        <v>496</v>
      </c>
      <c r="X1" s="568"/>
      <c r="Y1" s="568"/>
      <c r="Z1" s="568"/>
      <c r="AA1" s="568"/>
      <c r="AB1" s="568"/>
      <c r="AC1" s="568"/>
      <c r="AD1" s="568"/>
      <c r="AE1" s="568"/>
      <c r="AF1" s="568"/>
      <c r="AG1" s="568"/>
    </row>
    <row r="2" spans="1:33" ht="17.399999999999999">
      <c r="A2" s="133" t="s">
        <v>45</v>
      </c>
      <c r="B2" s="134" t="s">
        <v>53</v>
      </c>
      <c r="C2" s="147" t="s">
        <v>812</v>
      </c>
      <c r="D2" s="147" t="s">
        <v>28</v>
      </c>
      <c r="E2" s="147" t="s">
        <v>119</v>
      </c>
      <c r="F2" s="182" t="s">
        <v>23</v>
      </c>
      <c r="G2" s="182" t="s">
        <v>115</v>
      </c>
      <c r="H2" s="184" t="s">
        <v>344</v>
      </c>
      <c r="I2" s="182" t="s">
        <v>28</v>
      </c>
      <c r="J2" s="184" t="s">
        <v>345</v>
      </c>
      <c r="K2" s="278" t="s">
        <v>828</v>
      </c>
      <c r="L2" s="279" t="s">
        <v>29</v>
      </c>
      <c r="M2" s="182" t="s">
        <v>25</v>
      </c>
      <c r="N2" s="184" t="s">
        <v>27</v>
      </c>
      <c r="O2" s="184" t="s">
        <v>24</v>
      </c>
      <c r="P2" s="279" t="s">
        <v>396</v>
      </c>
      <c r="Q2" s="278" t="s">
        <v>396</v>
      </c>
      <c r="R2" s="182" t="s">
        <v>119</v>
      </c>
      <c r="S2" s="184" t="s">
        <v>25</v>
      </c>
      <c r="T2" s="182" t="s">
        <v>27</v>
      </c>
      <c r="U2" s="278" t="s">
        <v>29</v>
      </c>
      <c r="V2" s="279" t="s">
        <v>828</v>
      </c>
      <c r="W2" s="184" t="s">
        <v>23</v>
      </c>
      <c r="X2" s="182" t="s">
        <v>24</v>
      </c>
      <c r="Y2" s="184" t="s">
        <v>30</v>
      </c>
      <c r="Z2" s="182" t="s">
        <v>29</v>
      </c>
      <c r="AA2" s="182" t="s">
        <v>30</v>
      </c>
      <c r="AB2" s="184" t="s">
        <v>28</v>
      </c>
      <c r="AC2" s="184" t="s">
        <v>29</v>
      </c>
      <c r="AD2" s="184" t="s">
        <v>115</v>
      </c>
      <c r="AE2" s="182" t="s">
        <v>345</v>
      </c>
      <c r="AF2" s="182" t="s">
        <v>344</v>
      </c>
      <c r="AG2" s="184" t="s">
        <v>119</v>
      </c>
    </row>
    <row r="3" spans="1:33">
      <c r="A3" s="189" t="s">
        <v>445</v>
      </c>
      <c r="B3" s="268" t="s">
        <v>93</v>
      </c>
      <c r="C3" s="41" t="s">
        <v>161</v>
      </c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94" t="s">
        <v>161</v>
      </c>
      <c r="AB3" s="41"/>
      <c r="AC3" s="41"/>
      <c r="AD3" s="41"/>
      <c r="AE3" s="41"/>
      <c r="AF3" s="41"/>
      <c r="AG3" s="41"/>
    </row>
    <row r="4" spans="1:33">
      <c r="A4" s="189" t="s">
        <v>470</v>
      </c>
      <c r="B4" s="268" t="s">
        <v>93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</row>
    <row r="5" spans="1:33">
      <c r="A5" s="200" t="s">
        <v>809</v>
      </c>
      <c r="B5" s="200" t="s">
        <v>93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</row>
    <row r="6" spans="1:33">
      <c r="A6" t="s">
        <v>628</v>
      </c>
      <c r="B6" s="272" t="s">
        <v>93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</row>
    <row r="7" spans="1:33">
      <c r="A7" t="s">
        <v>629</v>
      </c>
      <c r="B7" s="268" t="s">
        <v>101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</row>
    <row r="8" spans="1:33">
      <c r="A8" s="189" t="s">
        <v>444</v>
      </c>
      <c r="B8" s="268" t="s">
        <v>101</v>
      </c>
      <c r="C8" s="41" t="s">
        <v>161</v>
      </c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</row>
    <row r="9" spans="1:33">
      <c r="A9" s="269" t="s">
        <v>799</v>
      </c>
      <c r="B9" s="270" t="s">
        <v>101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</row>
    <row r="10" spans="1:33">
      <c r="A10" s="219" t="s">
        <v>631</v>
      </c>
      <c r="B10" s="268" t="s">
        <v>101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94" t="s">
        <v>161</v>
      </c>
      <c r="AB10" s="41"/>
      <c r="AC10" s="41"/>
      <c r="AD10" s="41"/>
      <c r="AE10" s="41"/>
      <c r="AF10" s="41"/>
      <c r="AG10" s="41"/>
    </row>
    <row r="11" spans="1:33">
      <c r="A11" s="189" t="s">
        <v>448</v>
      </c>
      <c r="B11" s="268" t="s">
        <v>100</v>
      </c>
      <c r="C11" s="41"/>
      <c r="D11" s="41"/>
      <c r="E11" s="41"/>
      <c r="F11" s="41" t="s">
        <v>161</v>
      </c>
      <c r="G11" s="41"/>
      <c r="H11" s="41"/>
      <c r="I11" s="41"/>
      <c r="J11" s="41"/>
      <c r="K11" s="41"/>
      <c r="L11" s="41" t="s">
        <v>161</v>
      </c>
      <c r="M11" s="41"/>
      <c r="N11" s="41"/>
      <c r="O11" s="41"/>
      <c r="P11" s="41"/>
      <c r="Q11" s="41" t="s">
        <v>161</v>
      </c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</row>
    <row r="12" spans="1:33">
      <c r="A12" s="189" t="s">
        <v>472</v>
      </c>
      <c r="B12" s="268" t="s">
        <v>100</v>
      </c>
      <c r="C12" s="41"/>
      <c r="D12" s="41"/>
      <c r="E12" s="41"/>
      <c r="F12" s="41"/>
      <c r="G12" s="41"/>
      <c r="H12" s="41"/>
      <c r="I12" s="41"/>
      <c r="J12" s="41" t="s">
        <v>161</v>
      </c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</row>
    <row r="13" spans="1:33">
      <c r="A13" s="189" t="s">
        <v>800</v>
      </c>
      <c r="B13" s="189" t="s">
        <v>100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</row>
    <row r="14" spans="1:33">
      <c r="A14" s="189" t="s">
        <v>449</v>
      </c>
      <c r="B14" s="268" t="s">
        <v>100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</row>
    <row r="15" spans="1:33">
      <c r="A15" s="189" t="s">
        <v>572</v>
      </c>
      <c r="B15" s="268" t="s">
        <v>488</v>
      </c>
      <c r="C15" s="41"/>
      <c r="D15" s="41"/>
      <c r="E15" s="41"/>
      <c r="F15" s="41"/>
      <c r="G15" s="41"/>
      <c r="H15" s="41"/>
      <c r="I15" s="41"/>
      <c r="J15" s="41"/>
      <c r="K15" s="41" t="s">
        <v>234</v>
      </c>
      <c r="L15" s="41"/>
      <c r="M15" s="41"/>
      <c r="N15" s="41"/>
      <c r="O15" s="41" t="s">
        <v>161</v>
      </c>
      <c r="P15" s="41"/>
      <c r="Q15" s="41"/>
      <c r="R15" s="41"/>
      <c r="S15" s="41"/>
      <c r="T15" s="41"/>
      <c r="U15" s="41" t="s">
        <v>161</v>
      </c>
      <c r="V15" s="41" t="s">
        <v>161</v>
      </c>
      <c r="W15" s="41"/>
      <c r="X15" s="41"/>
      <c r="Y15" s="41"/>
      <c r="Z15" s="41"/>
      <c r="AA15" s="41"/>
      <c r="AB15" s="41"/>
      <c r="AC15" s="41"/>
      <c r="AD15" s="41" t="s">
        <v>161</v>
      </c>
      <c r="AE15" s="41"/>
      <c r="AF15" s="41"/>
      <c r="AG15" s="41"/>
    </row>
    <row r="16" spans="1:33">
      <c r="A16" s="189" t="s">
        <v>452</v>
      </c>
      <c r="B16" s="268" t="s">
        <v>488</v>
      </c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</row>
    <row r="17" spans="1:33">
      <c r="A17" s="189" t="s">
        <v>721</v>
      </c>
      <c r="B17" s="268" t="s">
        <v>488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</row>
    <row r="18" spans="1:33">
      <c r="A18" s="189" t="s">
        <v>473</v>
      </c>
      <c r="B18" s="268" t="s">
        <v>489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</row>
    <row r="19" spans="1:33">
      <c r="A19" s="189" t="s">
        <v>450</v>
      </c>
      <c r="B19" s="268" t="s">
        <v>489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</row>
    <row r="20" spans="1:33">
      <c r="A20" s="189" t="s">
        <v>801</v>
      </c>
      <c r="B20" s="268" t="s">
        <v>489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</row>
    <row r="21" spans="1:33">
      <c r="A21" s="189" t="s">
        <v>589</v>
      </c>
      <c r="B21" s="268" t="s">
        <v>482</v>
      </c>
      <c r="C21" s="41" t="s">
        <v>161</v>
      </c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 t="s">
        <v>161</v>
      </c>
      <c r="AG21" s="41"/>
    </row>
    <row r="22" spans="1:33">
      <c r="A22" s="189" t="s">
        <v>802</v>
      </c>
      <c r="B22" s="268" t="s">
        <v>482</v>
      </c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94" t="s">
        <v>161</v>
      </c>
      <c r="AC22" s="41" t="s">
        <v>161</v>
      </c>
      <c r="AD22" s="41" t="s">
        <v>161</v>
      </c>
      <c r="AE22" s="41"/>
      <c r="AF22" s="41"/>
      <c r="AG22" s="41"/>
    </row>
    <row r="23" spans="1:33">
      <c r="A23" s="271" t="s">
        <v>806</v>
      </c>
      <c r="B23" s="225" t="s">
        <v>482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</row>
    <row r="24" spans="1:33">
      <c r="A24" s="200" t="s">
        <v>803</v>
      </c>
      <c r="B24" s="225" t="s">
        <v>482</v>
      </c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</row>
    <row r="25" spans="1:33">
      <c r="A25" s="219" t="s">
        <v>637</v>
      </c>
      <c r="B25" s="268" t="s">
        <v>482</v>
      </c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 t="s">
        <v>161</v>
      </c>
      <c r="R25" s="41"/>
      <c r="S25" s="41"/>
      <c r="T25" s="41"/>
      <c r="U25" s="41" t="s">
        <v>161</v>
      </c>
      <c r="V25" s="41"/>
      <c r="W25" s="41"/>
      <c r="X25" s="41"/>
      <c r="Y25" s="41"/>
      <c r="Z25" s="41"/>
      <c r="AA25" s="41"/>
      <c r="AB25" s="41"/>
      <c r="AC25" s="41"/>
      <c r="AD25" s="41" t="s">
        <v>161</v>
      </c>
      <c r="AE25" s="41"/>
      <c r="AF25" s="41"/>
      <c r="AG25" s="41"/>
    </row>
    <row r="26" spans="1:33">
      <c r="A26" s="189" t="s">
        <v>475</v>
      </c>
      <c r="B26" s="268" t="s">
        <v>482</v>
      </c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</row>
    <row r="27" spans="1:33">
      <c r="A27" s="189" t="s">
        <v>456</v>
      </c>
      <c r="B27" s="268" t="s">
        <v>490</v>
      </c>
      <c r="C27" s="41"/>
      <c r="D27" s="41"/>
      <c r="E27" s="41"/>
      <c r="F27" s="41"/>
      <c r="G27" s="41"/>
      <c r="H27" s="41"/>
      <c r="I27" s="41"/>
      <c r="J27" s="41" t="s">
        <v>161</v>
      </c>
      <c r="K27" s="41"/>
      <c r="L27" s="41"/>
      <c r="M27" s="41"/>
      <c r="N27" s="41" t="s">
        <v>161</v>
      </c>
      <c r="O27" s="41"/>
      <c r="P27" s="41"/>
      <c r="Q27" s="41"/>
      <c r="R27" s="41" t="s">
        <v>161</v>
      </c>
      <c r="S27" s="41" t="s">
        <v>161</v>
      </c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 t="s">
        <v>161</v>
      </c>
      <c r="AG27" s="41"/>
    </row>
    <row r="28" spans="1:33">
      <c r="A28" s="2" t="s">
        <v>804</v>
      </c>
      <c r="B28" s="102" t="s">
        <v>98</v>
      </c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</row>
    <row r="29" spans="1:33">
      <c r="A29" s="189" t="s">
        <v>460</v>
      </c>
      <c r="B29" s="268" t="s">
        <v>98</v>
      </c>
      <c r="C29" s="41"/>
      <c r="D29" s="41"/>
      <c r="E29" s="41"/>
      <c r="F29" s="41"/>
      <c r="G29" s="41"/>
      <c r="H29" s="41" t="s">
        <v>161</v>
      </c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 t="s">
        <v>194</v>
      </c>
      <c r="X29" s="41"/>
      <c r="Y29" s="41" t="s">
        <v>899</v>
      </c>
      <c r="Z29" s="41" t="s">
        <v>187</v>
      </c>
      <c r="AA29" s="41" t="s">
        <v>909</v>
      </c>
      <c r="AB29" s="41"/>
      <c r="AC29" s="41"/>
      <c r="AD29" s="41"/>
      <c r="AE29" s="41"/>
      <c r="AF29" s="41" t="s">
        <v>165</v>
      </c>
      <c r="AG29" s="41"/>
    </row>
    <row r="30" spans="1:33">
      <c r="A30" s="200" t="s">
        <v>753</v>
      </c>
      <c r="B30" s="225" t="s">
        <v>98</v>
      </c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</row>
    <row r="31" spans="1:33">
      <c r="A31" s="189" t="s">
        <v>532</v>
      </c>
      <c r="B31" s="268" t="s">
        <v>98</v>
      </c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 t="s">
        <v>574</v>
      </c>
      <c r="W31" s="41"/>
      <c r="X31" s="41" t="s">
        <v>339</v>
      </c>
      <c r="Y31" s="41"/>
      <c r="Z31" s="41"/>
      <c r="AA31" s="41"/>
      <c r="AB31" s="41" t="s">
        <v>165</v>
      </c>
      <c r="AC31" s="41" t="s">
        <v>165</v>
      </c>
      <c r="AD31" s="41"/>
      <c r="AE31" s="41"/>
      <c r="AF31" s="41"/>
      <c r="AG31" s="41"/>
    </row>
    <row r="32" spans="1:33">
      <c r="A32" s="189" t="s">
        <v>805</v>
      </c>
      <c r="B32" s="268" t="s">
        <v>104</v>
      </c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 t="s">
        <v>165</v>
      </c>
      <c r="AB32" s="41" t="s">
        <v>165</v>
      </c>
      <c r="AC32" s="41"/>
      <c r="AD32" s="41"/>
      <c r="AE32" s="41"/>
      <c r="AF32" s="41"/>
      <c r="AG32" s="41"/>
    </row>
    <row r="33" spans="1:33">
      <c r="A33" s="189" t="s">
        <v>639</v>
      </c>
      <c r="B33" s="268" t="s">
        <v>104</v>
      </c>
      <c r="C33" s="41" t="s">
        <v>161</v>
      </c>
      <c r="D33" s="41"/>
      <c r="E33" s="41"/>
      <c r="F33" s="41"/>
      <c r="G33" s="41" t="s">
        <v>173</v>
      </c>
      <c r="H33" s="41" t="s">
        <v>187</v>
      </c>
      <c r="I33" s="41"/>
      <c r="J33" s="41" t="s">
        <v>562</v>
      </c>
      <c r="K33" s="41"/>
      <c r="L33" s="41"/>
      <c r="M33" s="41" t="s">
        <v>857</v>
      </c>
      <c r="N33" s="41" t="s">
        <v>194</v>
      </c>
      <c r="O33" s="41" t="s">
        <v>864</v>
      </c>
      <c r="P33" s="41" t="s">
        <v>391</v>
      </c>
      <c r="Q33" s="41" t="s">
        <v>574</v>
      </c>
      <c r="R33" s="41" t="s">
        <v>339</v>
      </c>
      <c r="S33" s="41" t="s">
        <v>878</v>
      </c>
      <c r="T33" s="41"/>
      <c r="U33" s="41" t="s">
        <v>683</v>
      </c>
      <c r="V33" s="41" t="s">
        <v>371</v>
      </c>
      <c r="W33" s="41"/>
      <c r="X33" s="41"/>
      <c r="Y33" s="41"/>
      <c r="Z33" s="41"/>
      <c r="AA33" s="41"/>
      <c r="AB33" s="41"/>
      <c r="AC33" s="41" t="s">
        <v>202</v>
      </c>
      <c r="AD33" s="41" t="s">
        <v>920</v>
      </c>
      <c r="AE33" s="41"/>
      <c r="AF33" s="41" t="s">
        <v>371</v>
      </c>
      <c r="AG33" s="41" t="s">
        <v>187</v>
      </c>
    </row>
    <row r="34" spans="1:33">
      <c r="A34" s="189" t="s">
        <v>477</v>
      </c>
      <c r="B34" s="268" t="s">
        <v>104</v>
      </c>
      <c r="C34" s="41" t="s">
        <v>825</v>
      </c>
      <c r="D34" s="41"/>
      <c r="E34" s="41"/>
      <c r="F34" s="41"/>
      <c r="G34" s="41"/>
      <c r="H34" s="41" t="s">
        <v>187</v>
      </c>
      <c r="I34" s="41"/>
      <c r="J34" s="41"/>
      <c r="K34" s="41" t="s">
        <v>240</v>
      </c>
      <c r="L34" s="41" t="s">
        <v>339</v>
      </c>
      <c r="M34" s="41"/>
      <c r="N34" s="41"/>
      <c r="O34" s="41"/>
      <c r="P34" s="41"/>
      <c r="Q34" s="41"/>
      <c r="R34" s="41"/>
      <c r="S34" s="41"/>
      <c r="T34" s="41" t="s">
        <v>391</v>
      </c>
      <c r="U34" s="41"/>
      <c r="V34" s="41"/>
      <c r="W34" s="41"/>
      <c r="X34" s="41"/>
      <c r="Y34" s="41"/>
      <c r="Z34" s="41"/>
      <c r="AA34" s="41"/>
      <c r="AB34" s="41"/>
      <c r="AC34" s="41" t="s">
        <v>161</v>
      </c>
      <c r="AD34" s="41" t="s">
        <v>161</v>
      </c>
      <c r="AE34" s="41"/>
      <c r="AF34" s="41"/>
      <c r="AG34" s="41"/>
    </row>
    <row r="35" spans="1:33">
      <c r="A35" s="189" t="s">
        <v>807</v>
      </c>
      <c r="B35" s="189" t="s">
        <v>99</v>
      </c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</row>
    <row r="36" spans="1:33">
      <c r="A36" s="189" t="s">
        <v>646</v>
      </c>
      <c r="B36" s="268" t="s">
        <v>99</v>
      </c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 t="s">
        <v>161</v>
      </c>
      <c r="V36" s="41" t="s">
        <v>161</v>
      </c>
      <c r="W36" s="41"/>
      <c r="X36" s="41" t="s">
        <v>161</v>
      </c>
      <c r="Y36" s="41" t="s">
        <v>161</v>
      </c>
      <c r="Z36" s="41"/>
      <c r="AA36" s="41"/>
      <c r="AB36" s="41"/>
      <c r="AC36" s="41"/>
      <c r="AD36" s="41"/>
      <c r="AE36" s="41"/>
      <c r="AF36" s="41"/>
      <c r="AG36" s="41"/>
    </row>
    <row r="37" spans="1:33">
      <c r="A37" s="189" t="s">
        <v>479</v>
      </c>
      <c r="B37" s="268" t="s">
        <v>99</v>
      </c>
      <c r="C37" s="41"/>
      <c r="D37" s="41"/>
      <c r="E37" s="41"/>
      <c r="F37" s="41"/>
      <c r="G37" s="41"/>
      <c r="H37" s="41" t="s">
        <v>161</v>
      </c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</row>
    <row r="38" spans="1:33">
      <c r="A38" s="189" t="s">
        <v>627</v>
      </c>
      <c r="B38" s="268" t="s">
        <v>644</v>
      </c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 t="s">
        <v>161</v>
      </c>
      <c r="T38" s="41"/>
      <c r="U38" s="41"/>
      <c r="V38" s="41"/>
      <c r="W38" s="41" t="s">
        <v>161</v>
      </c>
      <c r="X38" s="41"/>
      <c r="Y38" s="41"/>
      <c r="Z38" s="41"/>
      <c r="AA38" s="41"/>
      <c r="AB38" s="41"/>
      <c r="AC38" s="41" t="s">
        <v>161</v>
      </c>
      <c r="AD38" s="41"/>
      <c r="AE38" s="41"/>
      <c r="AF38" s="41"/>
      <c r="AG38" s="41"/>
    </row>
    <row r="39" spans="1:33">
      <c r="A39" s="189" t="s">
        <v>645</v>
      </c>
      <c r="B39" s="268" t="s">
        <v>99</v>
      </c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</row>
    <row r="40" spans="1:33">
      <c r="A40" s="189" t="s">
        <v>464</v>
      </c>
      <c r="B40" s="268" t="s">
        <v>99</v>
      </c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</row>
    <row r="41" spans="1:33">
      <c r="A41" s="189" t="s">
        <v>465</v>
      </c>
      <c r="B41" s="268" t="s">
        <v>107</v>
      </c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</row>
    <row r="42" spans="1:33">
      <c r="A42" s="189" t="s">
        <v>647</v>
      </c>
      <c r="B42" s="268" t="s">
        <v>107</v>
      </c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</row>
    <row r="43" spans="1:33">
      <c r="A43" s="189" t="s">
        <v>810</v>
      </c>
      <c r="B43" s="268" t="s">
        <v>107</v>
      </c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 t="s">
        <v>161</v>
      </c>
      <c r="AB43" s="94" t="s">
        <v>161</v>
      </c>
      <c r="AC43" s="41"/>
      <c r="AD43" s="94"/>
      <c r="AE43" s="41"/>
      <c r="AF43" s="41"/>
      <c r="AG43" s="41"/>
    </row>
    <row r="44" spans="1:33" s="42" customFormat="1">
      <c r="A44" s="189" t="s">
        <v>468</v>
      </c>
      <c r="B44" s="268" t="s">
        <v>107</v>
      </c>
      <c r="C44" s="41"/>
      <c r="D44" s="41"/>
      <c r="E44" s="41" t="s">
        <v>161</v>
      </c>
      <c r="F44" s="41"/>
      <c r="G44" s="41"/>
      <c r="H44" s="41" t="s">
        <v>161</v>
      </c>
      <c r="I44" s="41"/>
      <c r="J44" s="41" t="s">
        <v>161</v>
      </c>
      <c r="K44" s="41"/>
      <c r="L44" s="41"/>
      <c r="M44" s="41" t="s">
        <v>161</v>
      </c>
      <c r="N44" s="41"/>
      <c r="O44" s="41" t="s">
        <v>161</v>
      </c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</row>
    <row r="45" spans="1:33">
      <c r="A45" s="189" t="s">
        <v>808</v>
      </c>
      <c r="B45" s="268" t="s">
        <v>314</v>
      </c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 t="s">
        <v>161</v>
      </c>
      <c r="W45" s="41"/>
      <c r="X45" s="41"/>
      <c r="Y45" s="41"/>
      <c r="Z45" s="41"/>
      <c r="AA45" s="41"/>
      <c r="AB45" s="41"/>
      <c r="AC45" s="41"/>
      <c r="AD45" s="41"/>
      <c r="AE45" s="41" t="s">
        <v>161</v>
      </c>
      <c r="AF45" s="41"/>
      <c r="AG45" s="41"/>
    </row>
    <row r="46" spans="1:33">
      <c r="A46" s="189" t="s">
        <v>649</v>
      </c>
      <c r="B46" s="268" t="s">
        <v>314</v>
      </c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 t="s">
        <v>161</v>
      </c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 t="s">
        <v>161</v>
      </c>
      <c r="AF46" s="306" t="s">
        <v>363</v>
      </c>
      <c r="AG46" s="41"/>
    </row>
    <row r="47" spans="1:33">
      <c r="A47" s="219"/>
      <c r="B47" s="219"/>
      <c r="C47" s="42">
        <v>28</v>
      </c>
      <c r="D47" s="42">
        <v>0</v>
      </c>
      <c r="E47" s="42">
        <v>5</v>
      </c>
      <c r="F47" s="42">
        <v>5</v>
      </c>
      <c r="G47" s="42">
        <v>6</v>
      </c>
      <c r="H47" s="42">
        <v>21</v>
      </c>
      <c r="I47" s="42">
        <v>0</v>
      </c>
      <c r="J47" s="42">
        <v>28</v>
      </c>
      <c r="K47" s="42">
        <v>14</v>
      </c>
      <c r="L47" s="42">
        <v>7</v>
      </c>
      <c r="M47" s="42">
        <v>19</v>
      </c>
      <c r="N47" s="42">
        <v>10</v>
      </c>
      <c r="O47" s="42">
        <v>24</v>
      </c>
      <c r="P47" s="42">
        <v>6</v>
      </c>
      <c r="Q47" s="42">
        <v>15</v>
      </c>
      <c r="R47" s="42">
        <v>12</v>
      </c>
      <c r="S47" s="42">
        <v>19</v>
      </c>
      <c r="T47" s="42">
        <v>6</v>
      </c>
      <c r="U47" s="42">
        <v>21</v>
      </c>
      <c r="V47" s="42">
        <v>27</v>
      </c>
      <c r="W47" s="42">
        <v>10</v>
      </c>
      <c r="X47" s="42">
        <v>7</v>
      </c>
      <c r="Y47" s="42">
        <v>17</v>
      </c>
      <c r="Z47" s="42">
        <v>3</v>
      </c>
      <c r="AA47" s="42">
        <v>21</v>
      </c>
      <c r="AB47" s="42">
        <v>14</v>
      </c>
      <c r="AC47" s="42">
        <v>25</v>
      </c>
      <c r="AD47" s="42">
        <v>29</v>
      </c>
      <c r="AE47" s="42">
        <v>10</v>
      </c>
      <c r="AF47" s="42">
        <v>24</v>
      </c>
      <c r="AG47" s="42">
        <v>3</v>
      </c>
    </row>
    <row r="48" spans="1:33"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50" spans="1:1">
      <c r="A50" s="200" t="s">
        <v>272</v>
      </c>
    </row>
  </sheetData>
  <mergeCells count="8">
    <mergeCell ref="W1:AG1"/>
    <mergeCell ref="F1:J1"/>
    <mergeCell ref="R1:T1"/>
    <mergeCell ref="U1:V1"/>
    <mergeCell ref="C1:E1"/>
    <mergeCell ref="K1:L1"/>
    <mergeCell ref="P1:Q1"/>
    <mergeCell ref="M1:O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J75"/>
  <sheetViews>
    <sheetView zoomScale="60" zoomScaleNormal="60" workbookViewId="0">
      <pane xSplit="2" ySplit="1" topLeftCell="D23" activePane="bottomRight" state="frozen"/>
      <selection pane="topRight" activeCell="C1" sqref="C1"/>
      <selection pane="bottomLeft" activeCell="A2" sqref="A2"/>
      <selection pane="bottomRight" activeCell="A59" sqref="A59:XFD59"/>
    </sheetView>
  </sheetViews>
  <sheetFormatPr defaultColWidth="11" defaultRowHeight="17.399999999999999"/>
  <cols>
    <col min="1" max="1" width="28.09765625" bestFit="1" customWidth="1"/>
    <col min="2" max="2" width="17" bestFit="1" customWidth="1"/>
    <col min="3" max="4" width="11" style="42"/>
    <col min="5" max="5" width="11.8984375" style="42" bestFit="1" customWidth="1"/>
    <col min="6" max="10" width="11" style="42"/>
    <col min="11" max="11" width="10.09765625" style="42" bestFit="1" customWidth="1"/>
    <col min="12" max="12" width="9.8984375" style="42" bestFit="1" customWidth="1"/>
    <col min="13" max="17" width="11" style="42"/>
    <col min="18" max="18" width="10.8984375" style="42" customWidth="1"/>
    <col min="19" max="24" width="11" style="42"/>
    <col min="25" max="25" width="13.59765625" style="42" bestFit="1" customWidth="1"/>
    <col min="26" max="33" width="11" style="42"/>
    <col min="34" max="34" width="11" style="135"/>
    <col min="35" max="35" width="11.3984375" style="135" bestFit="1" customWidth="1"/>
    <col min="36" max="36" width="10.59765625" style="135" bestFit="1" customWidth="1"/>
  </cols>
  <sheetData>
    <row r="1" spans="1:36">
      <c r="A1" s="132"/>
      <c r="B1" s="132"/>
      <c r="C1" s="570" t="s">
        <v>121</v>
      </c>
      <c r="D1" s="599"/>
      <c r="E1" s="571"/>
      <c r="F1" s="567" t="s">
        <v>496</v>
      </c>
      <c r="G1" s="568"/>
      <c r="H1" s="568"/>
      <c r="I1" s="568"/>
      <c r="J1" s="569"/>
      <c r="K1" s="606" t="s">
        <v>811</v>
      </c>
      <c r="L1" s="607"/>
      <c r="M1" s="567" t="s">
        <v>496</v>
      </c>
      <c r="N1" s="568"/>
      <c r="O1" s="569"/>
      <c r="P1" s="606" t="s">
        <v>811</v>
      </c>
      <c r="Q1" s="607"/>
      <c r="R1" s="567" t="s">
        <v>496</v>
      </c>
      <c r="S1" s="568"/>
      <c r="T1" s="569"/>
      <c r="U1" s="606" t="s">
        <v>811</v>
      </c>
      <c r="V1" s="607"/>
      <c r="W1" s="567" t="s">
        <v>496</v>
      </c>
      <c r="X1" s="568"/>
      <c r="Y1" s="568"/>
      <c r="Z1" s="568"/>
      <c r="AA1" s="568"/>
      <c r="AB1" s="568"/>
      <c r="AC1" s="568"/>
      <c r="AD1" s="568"/>
      <c r="AE1" s="568"/>
      <c r="AF1" s="568"/>
      <c r="AG1" s="569"/>
      <c r="AH1" s="583" t="s">
        <v>311</v>
      </c>
      <c r="AI1" s="584"/>
      <c r="AJ1" s="585"/>
    </row>
    <row r="2" spans="1:36">
      <c r="A2" s="133" t="s">
        <v>45</v>
      </c>
      <c r="B2" s="134" t="s">
        <v>53</v>
      </c>
      <c r="C2" s="147" t="s">
        <v>812</v>
      </c>
      <c r="D2" s="147" t="s">
        <v>28</v>
      </c>
      <c r="E2" s="147" t="s">
        <v>119</v>
      </c>
      <c r="F2" s="182" t="s">
        <v>23</v>
      </c>
      <c r="G2" s="182" t="s">
        <v>115</v>
      </c>
      <c r="H2" s="184" t="s">
        <v>344</v>
      </c>
      <c r="I2" s="182" t="s">
        <v>28</v>
      </c>
      <c r="J2" s="184" t="s">
        <v>345</v>
      </c>
      <c r="K2" s="278" t="s">
        <v>828</v>
      </c>
      <c r="L2" s="279" t="s">
        <v>29</v>
      </c>
      <c r="M2" s="182" t="s">
        <v>25</v>
      </c>
      <c r="N2" s="184" t="s">
        <v>27</v>
      </c>
      <c r="O2" s="184" t="s">
        <v>24</v>
      </c>
      <c r="P2" s="279" t="s">
        <v>396</v>
      </c>
      <c r="Q2" s="278" t="s">
        <v>396</v>
      </c>
      <c r="R2" s="182" t="s">
        <v>119</v>
      </c>
      <c r="S2" s="184" t="s">
        <v>25</v>
      </c>
      <c r="T2" s="182" t="s">
        <v>27</v>
      </c>
      <c r="U2" s="278" t="s">
        <v>29</v>
      </c>
      <c r="V2" s="279" t="s">
        <v>828</v>
      </c>
      <c r="W2" s="184" t="s">
        <v>23</v>
      </c>
      <c r="X2" s="182" t="s">
        <v>24</v>
      </c>
      <c r="Y2" s="184" t="s">
        <v>30</v>
      </c>
      <c r="Z2" s="182" t="s">
        <v>29</v>
      </c>
      <c r="AA2" s="182" t="s">
        <v>30</v>
      </c>
      <c r="AB2" s="184" t="s">
        <v>28</v>
      </c>
      <c r="AC2" s="184" t="s">
        <v>29</v>
      </c>
      <c r="AD2" s="184" t="s">
        <v>115</v>
      </c>
      <c r="AE2" s="182" t="s">
        <v>345</v>
      </c>
      <c r="AF2" s="182" t="s">
        <v>344</v>
      </c>
      <c r="AG2" s="184" t="s">
        <v>119</v>
      </c>
      <c r="AH2" s="144" t="s">
        <v>128</v>
      </c>
      <c r="AI2" s="144" t="s">
        <v>550</v>
      </c>
      <c r="AJ2" s="144" t="s">
        <v>549</v>
      </c>
    </row>
    <row r="3" spans="1:36">
      <c r="A3" s="273" t="s">
        <v>445</v>
      </c>
      <c r="B3" s="274" t="s">
        <v>93</v>
      </c>
      <c r="C3" s="41">
        <v>44</v>
      </c>
      <c r="D3" s="41">
        <v>15</v>
      </c>
      <c r="E3" s="41">
        <v>5</v>
      </c>
      <c r="F3" s="41">
        <v>25</v>
      </c>
      <c r="G3" s="100">
        <v>59</v>
      </c>
      <c r="H3" s="297"/>
      <c r="I3" s="297"/>
      <c r="J3" s="297"/>
      <c r="K3" s="41">
        <v>25</v>
      </c>
      <c r="L3" s="250"/>
      <c r="M3" s="294"/>
      <c r="N3" s="237"/>
      <c r="O3" s="41">
        <v>25</v>
      </c>
      <c r="P3" s="250"/>
      <c r="Q3" s="41">
        <v>25</v>
      </c>
      <c r="R3" s="250"/>
      <c r="S3" s="250"/>
      <c r="T3" s="41">
        <v>14</v>
      </c>
      <c r="U3" s="41">
        <v>24</v>
      </c>
      <c r="V3" s="250"/>
      <c r="W3" s="41">
        <v>20</v>
      </c>
      <c r="X3" s="41">
        <v>61</v>
      </c>
      <c r="Y3" s="41">
        <v>17</v>
      </c>
      <c r="Z3" s="41">
        <v>23</v>
      </c>
      <c r="AA3" s="186">
        <v>55</v>
      </c>
      <c r="AB3" s="41">
        <v>51</v>
      </c>
      <c r="AC3" s="41">
        <v>11</v>
      </c>
      <c r="AD3" s="297"/>
      <c r="AE3" s="41">
        <v>18</v>
      </c>
      <c r="AF3" s="297"/>
      <c r="AG3" s="41">
        <v>13</v>
      </c>
      <c r="AH3" s="145">
        <f t="shared" ref="AH3:AH34" si="0">SUM(C3:AG3)</f>
        <v>530</v>
      </c>
      <c r="AI3" s="145">
        <f t="shared" ref="AI3:AI34" si="1">SUM(F3:J3,M3:O3,R3:T3,W3:AG3)</f>
        <v>392</v>
      </c>
      <c r="AJ3" s="145">
        <f>SUM(K3:L3,P3:Q3,U3:V3)</f>
        <v>74</v>
      </c>
    </row>
    <row r="4" spans="1:36">
      <c r="A4" s="275" t="s">
        <v>470</v>
      </c>
      <c r="B4" s="276" t="s">
        <v>93</v>
      </c>
      <c r="C4" s="41">
        <v>39</v>
      </c>
      <c r="D4" s="41">
        <v>65</v>
      </c>
      <c r="E4" s="41">
        <v>50</v>
      </c>
      <c r="F4" s="41">
        <v>55</v>
      </c>
      <c r="G4" s="299"/>
      <c r="H4" s="41">
        <v>62</v>
      </c>
      <c r="I4" s="41">
        <v>64</v>
      </c>
      <c r="J4" s="41">
        <v>64</v>
      </c>
      <c r="K4" s="297"/>
      <c r="L4" s="41">
        <v>65</v>
      </c>
      <c r="M4" s="41">
        <v>80</v>
      </c>
      <c r="N4" s="41">
        <v>63</v>
      </c>
      <c r="O4" s="237"/>
      <c r="P4" s="237"/>
      <c r="Q4" s="237"/>
      <c r="R4" s="41">
        <v>61</v>
      </c>
      <c r="S4" s="41">
        <v>72</v>
      </c>
      <c r="T4" s="41">
        <v>66</v>
      </c>
      <c r="U4" s="41">
        <v>56</v>
      </c>
      <c r="V4" s="41">
        <v>69</v>
      </c>
      <c r="W4" s="236"/>
      <c r="X4" s="236"/>
      <c r="Y4" s="236"/>
      <c r="Z4" s="236"/>
      <c r="AA4" s="236"/>
      <c r="AB4" s="297"/>
      <c r="AC4" s="296">
        <v>69</v>
      </c>
      <c r="AD4" s="41">
        <v>60</v>
      </c>
      <c r="AE4" s="297"/>
      <c r="AF4" s="41">
        <v>80</v>
      </c>
      <c r="AG4" s="41">
        <v>67</v>
      </c>
      <c r="AH4" s="145">
        <f t="shared" si="0"/>
        <v>1207</v>
      </c>
      <c r="AI4" s="145">
        <f t="shared" si="1"/>
        <v>863</v>
      </c>
      <c r="AJ4" s="145">
        <f t="shared" ref="AJ4:AJ64" si="2">SUM(K4:L4,P4:Q4,U4:V4)</f>
        <v>190</v>
      </c>
    </row>
    <row r="5" spans="1:36">
      <c r="A5" s="280" t="s">
        <v>809</v>
      </c>
      <c r="B5" s="287" t="s">
        <v>93</v>
      </c>
      <c r="C5" s="237"/>
      <c r="D5" s="237"/>
      <c r="E5" s="94">
        <v>25</v>
      </c>
      <c r="F5" s="227"/>
      <c r="G5" s="227"/>
      <c r="H5" s="227"/>
      <c r="I5" s="227"/>
      <c r="J5" s="227"/>
      <c r="K5" s="227"/>
      <c r="L5" s="227"/>
      <c r="M5" s="227"/>
      <c r="N5" s="293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27"/>
      <c r="Z5" s="227"/>
      <c r="AA5" s="227"/>
      <c r="AB5" s="227"/>
      <c r="AC5" s="227"/>
      <c r="AD5" s="227"/>
      <c r="AE5" s="227"/>
      <c r="AF5" s="227"/>
      <c r="AG5" s="227"/>
      <c r="AH5" s="145">
        <f t="shared" si="0"/>
        <v>25</v>
      </c>
      <c r="AI5" s="145">
        <f t="shared" si="1"/>
        <v>0</v>
      </c>
      <c r="AJ5" s="145">
        <f t="shared" si="2"/>
        <v>0</v>
      </c>
    </row>
    <row r="6" spans="1:36">
      <c r="A6" s="281" t="s">
        <v>628</v>
      </c>
      <c r="B6" s="282" t="s">
        <v>93</v>
      </c>
      <c r="C6" s="237"/>
      <c r="D6" s="237"/>
      <c r="E6" s="237"/>
      <c r="F6" s="237"/>
      <c r="G6" s="237"/>
      <c r="H6" s="41">
        <v>18</v>
      </c>
      <c r="I6" s="41">
        <v>16</v>
      </c>
      <c r="J6" s="41">
        <v>16</v>
      </c>
      <c r="K6" s="41">
        <v>55</v>
      </c>
      <c r="L6" s="41">
        <v>15</v>
      </c>
      <c r="M6" s="250"/>
      <c r="N6" s="41">
        <v>17</v>
      </c>
      <c r="O6" s="41">
        <v>55</v>
      </c>
      <c r="P6" s="41">
        <v>52</v>
      </c>
      <c r="Q6" s="41">
        <v>55</v>
      </c>
      <c r="R6" s="41">
        <v>19</v>
      </c>
      <c r="S6" s="250"/>
      <c r="T6" s="250"/>
      <c r="U6" s="250"/>
      <c r="V6" s="41">
        <v>11</v>
      </c>
      <c r="W6" s="41">
        <v>60</v>
      </c>
      <c r="X6" s="100">
        <v>9</v>
      </c>
      <c r="Y6" s="41">
        <v>63</v>
      </c>
      <c r="Z6" s="41">
        <v>57</v>
      </c>
      <c r="AA6" s="41">
        <v>25</v>
      </c>
      <c r="AB6" s="41">
        <v>29</v>
      </c>
      <c r="AC6" s="237"/>
      <c r="AD6" s="41">
        <v>20</v>
      </c>
      <c r="AE6" s="41">
        <v>62</v>
      </c>
      <c r="AF6" s="237"/>
      <c r="AG6" s="237"/>
      <c r="AH6" s="145">
        <f t="shared" si="0"/>
        <v>654</v>
      </c>
      <c r="AI6" s="145">
        <f t="shared" si="1"/>
        <v>466</v>
      </c>
      <c r="AJ6" s="145">
        <f t="shared" si="2"/>
        <v>188</v>
      </c>
    </row>
    <row r="7" spans="1:36">
      <c r="A7" s="281" t="s">
        <v>629</v>
      </c>
      <c r="B7" s="282" t="s">
        <v>101</v>
      </c>
      <c r="C7" s="237"/>
      <c r="D7" s="41">
        <v>53</v>
      </c>
      <c r="E7" s="41">
        <v>50</v>
      </c>
      <c r="F7" s="41">
        <v>47</v>
      </c>
      <c r="G7" s="41">
        <v>62</v>
      </c>
      <c r="H7" s="41">
        <v>55</v>
      </c>
      <c r="I7" s="297"/>
      <c r="J7" s="41">
        <v>61</v>
      </c>
      <c r="K7" s="41">
        <v>35</v>
      </c>
      <c r="L7" s="41">
        <v>53</v>
      </c>
      <c r="M7" s="250"/>
      <c r="N7" s="41">
        <v>26</v>
      </c>
      <c r="O7" s="250"/>
      <c r="P7" s="41">
        <v>8</v>
      </c>
      <c r="Q7" s="41">
        <v>55</v>
      </c>
      <c r="R7" s="41">
        <v>27</v>
      </c>
      <c r="S7" s="41">
        <v>31</v>
      </c>
      <c r="T7" s="41">
        <v>59</v>
      </c>
      <c r="U7" s="100">
        <v>50</v>
      </c>
      <c r="V7" s="41">
        <v>31</v>
      </c>
      <c r="W7" s="236"/>
      <c r="X7" s="41">
        <v>55</v>
      </c>
      <c r="Y7" s="236"/>
      <c r="Z7" s="250"/>
      <c r="AA7" s="236"/>
      <c r="AB7" s="41">
        <v>15</v>
      </c>
      <c r="AC7" s="296">
        <v>40</v>
      </c>
      <c r="AD7" s="41">
        <v>33</v>
      </c>
      <c r="AE7" s="41">
        <v>40</v>
      </c>
      <c r="AF7" s="41">
        <v>60</v>
      </c>
      <c r="AG7" s="41">
        <v>67</v>
      </c>
      <c r="AH7" s="145">
        <f t="shared" si="0"/>
        <v>1013</v>
      </c>
      <c r="AI7" s="145">
        <f t="shared" si="1"/>
        <v>678</v>
      </c>
      <c r="AJ7" s="145">
        <f t="shared" si="2"/>
        <v>232</v>
      </c>
    </row>
    <row r="8" spans="1:36">
      <c r="A8" s="273" t="s">
        <v>444</v>
      </c>
      <c r="B8" s="276" t="s">
        <v>101</v>
      </c>
      <c r="C8" s="41">
        <v>57</v>
      </c>
      <c r="D8" s="41">
        <v>27</v>
      </c>
      <c r="E8" s="41">
        <v>25</v>
      </c>
      <c r="F8" s="41">
        <v>33</v>
      </c>
      <c r="G8" s="41">
        <v>18</v>
      </c>
      <c r="H8" s="41">
        <v>25</v>
      </c>
      <c r="I8" s="41">
        <v>50</v>
      </c>
      <c r="J8" s="41">
        <v>19</v>
      </c>
      <c r="K8" s="41">
        <v>45</v>
      </c>
      <c r="L8" s="237"/>
      <c r="M8" s="41">
        <v>60</v>
      </c>
      <c r="N8" s="41">
        <v>54</v>
      </c>
      <c r="O8" s="41">
        <v>56</v>
      </c>
      <c r="P8" s="41">
        <v>56</v>
      </c>
      <c r="Q8" s="237"/>
      <c r="R8" s="41">
        <v>53</v>
      </c>
      <c r="S8" s="41">
        <v>49</v>
      </c>
      <c r="T8" s="250"/>
      <c r="U8" s="41">
        <v>28</v>
      </c>
      <c r="V8" s="41">
        <v>49</v>
      </c>
      <c r="W8" s="236"/>
      <c r="X8" s="237"/>
      <c r="Y8" s="237"/>
      <c r="Z8" s="41">
        <v>50</v>
      </c>
      <c r="AA8" s="236"/>
      <c r="AB8" s="237"/>
      <c r="AC8" s="296">
        <v>40</v>
      </c>
      <c r="AD8" s="41">
        <v>47</v>
      </c>
      <c r="AE8" s="297"/>
      <c r="AF8" s="209">
        <v>6</v>
      </c>
      <c r="AG8" s="299"/>
      <c r="AH8" s="145">
        <f t="shared" si="0"/>
        <v>847</v>
      </c>
      <c r="AI8" s="145">
        <f t="shared" si="1"/>
        <v>560</v>
      </c>
      <c r="AJ8" s="145">
        <f t="shared" si="2"/>
        <v>178</v>
      </c>
    </row>
    <row r="9" spans="1:36">
      <c r="A9" s="273" t="s">
        <v>799</v>
      </c>
      <c r="B9" s="283" t="s">
        <v>101</v>
      </c>
      <c r="C9" s="611"/>
      <c r="D9" s="611"/>
      <c r="E9" s="611"/>
      <c r="F9" s="611"/>
      <c r="G9" s="611"/>
      <c r="H9" s="611"/>
      <c r="I9" s="611"/>
      <c r="J9" s="611"/>
      <c r="K9" s="611"/>
      <c r="L9" s="611"/>
      <c r="M9" s="250"/>
      <c r="N9" s="250"/>
      <c r="O9" s="250"/>
      <c r="P9" s="250"/>
      <c r="Q9" s="250"/>
      <c r="R9" s="250"/>
      <c r="S9" s="250"/>
      <c r="T9" s="250"/>
      <c r="U9" s="250"/>
      <c r="V9" s="250"/>
      <c r="W9" s="41">
        <v>5</v>
      </c>
      <c r="X9" s="41">
        <v>18</v>
      </c>
      <c r="Y9" s="41">
        <v>32</v>
      </c>
      <c r="Z9" s="41">
        <v>30</v>
      </c>
      <c r="AA9" s="41">
        <v>55</v>
      </c>
      <c r="AB9" s="41">
        <v>62</v>
      </c>
      <c r="AC9" s="297"/>
      <c r="AD9" s="297"/>
      <c r="AE9" s="297"/>
      <c r="AF9" s="237"/>
      <c r="AG9" s="237"/>
      <c r="AH9" s="145">
        <f t="shared" si="0"/>
        <v>202</v>
      </c>
      <c r="AI9" s="145">
        <f t="shared" si="1"/>
        <v>202</v>
      </c>
      <c r="AJ9" s="145">
        <f t="shared" si="2"/>
        <v>0</v>
      </c>
    </row>
    <row r="10" spans="1:36">
      <c r="A10" s="283" t="s">
        <v>631</v>
      </c>
      <c r="B10" s="284" t="s">
        <v>101</v>
      </c>
      <c r="C10" s="41">
        <v>23</v>
      </c>
      <c r="D10" s="41">
        <v>17</v>
      </c>
      <c r="E10" s="41">
        <v>5</v>
      </c>
      <c r="F10" s="297"/>
      <c r="G10" s="100">
        <v>19</v>
      </c>
      <c r="H10" s="297"/>
      <c r="I10" s="41">
        <v>30</v>
      </c>
      <c r="J10" s="297"/>
      <c r="K10" s="237"/>
      <c r="L10" s="41">
        <v>27</v>
      </c>
      <c r="M10" s="294"/>
      <c r="N10" s="250"/>
      <c r="O10" s="41">
        <v>24</v>
      </c>
      <c r="P10" s="41">
        <v>12</v>
      </c>
      <c r="Q10" s="41">
        <v>25</v>
      </c>
      <c r="R10" s="250"/>
      <c r="S10" s="41">
        <v>8</v>
      </c>
      <c r="T10" s="100">
        <v>20</v>
      </c>
      <c r="U10" s="250"/>
      <c r="V10" s="250"/>
      <c r="W10" s="41">
        <v>75</v>
      </c>
      <c r="X10" s="41">
        <v>25</v>
      </c>
      <c r="Y10" s="41">
        <v>48</v>
      </c>
      <c r="Z10" s="294"/>
      <c r="AA10" s="41">
        <v>25</v>
      </c>
      <c r="AB10" s="41">
        <v>18</v>
      </c>
      <c r="AC10" s="297"/>
      <c r="AD10" s="297"/>
      <c r="AE10" s="41">
        <v>40</v>
      </c>
      <c r="AF10" s="41">
        <v>12</v>
      </c>
      <c r="AG10" s="41">
        <v>13</v>
      </c>
      <c r="AH10" s="145">
        <f t="shared" si="0"/>
        <v>466</v>
      </c>
      <c r="AI10" s="145">
        <f t="shared" si="1"/>
        <v>357</v>
      </c>
      <c r="AJ10" s="145">
        <f t="shared" si="2"/>
        <v>64</v>
      </c>
    </row>
    <row r="11" spans="1:36">
      <c r="A11" s="280" t="s">
        <v>858</v>
      </c>
      <c r="B11" s="286" t="s">
        <v>100</v>
      </c>
      <c r="C11" s="293"/>
      <c r="D11" s="293"/>
      <c r="E11" s="293"/>
      <c r="F11" s="293"/>
      <c r="G11" s="293"/>
      <c r="H11" s="293"/>
      <c r="I11" s="293"/>
      <c r="J11" s="293"/>
      <c r="K11" s="293"/>
      <c r="L11" s="293"/>
      <c r="M11" s="294"/>
      <c r="N11" s="293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  <c r="AA11" s="227"/>
      <c r="AB11" s="227"/>
      <c r="AC11" s="227"/>
      <c r="AD11" s="227"/>
      <c r="AE11" s="227"/>
      <c r="AF11" s="227"/>
      <c r="AG11" s="227"/>
      <c r="AH11" s="145">
        <f t="shared" si="0"/>
        <v>0</v>
      </c>
      <c r="AI11" s="145">
        <f t="shared" si="1"/>
        <v>0</v>
      </c>
      <c r="AJ11" s="145">
        <f t="shared" si="2"/>
        <v>0</v>
      </c>
    </row>
    <row r="12" spans="1:36">
      <c r="A12" s="273" t="s">
        <v>448</v>
      </c>
      <c r="B12" s="276" t="s">
        <v>100</v>
      </c>
      <c r="C12" s="41">
        <v>43</v>
      </c>
      <c r="D12" s="41">
        <v>23</v>
      </c>
      <c r="E12" s="41">
        <v>40</v>
      </c>
      <c r="F12" s="41">
        <v>51</v>
      </c>
      <c r="G12" s="297"/>
      <c r="H12" s="41">
        <v>31</v>
      </c>
      <c r="I12" s="41">
        <v>60</v>
      </c>
      <c r="J12" s="297"/>
      <c r="K12" s="41">
        <v>30</v>
      </c>
      <c r="L12" s="41">
        <v>48</v>
      </c>
      <c r="M12" s="41">
        <v>80</v>
      </c>
      <c r="N12" s="41">
        <v>66</v>
      </c>
      <c r="O12" s="41">
        <v>65</v>
      </c>
      <c r="P12" s="41">
        <v>50</v>
      </c>
      <c r="Q12" s="41">
        <v>45</v>
      </c>
      <c r="R12" s="41">
        <v>61</v>
      </c>
      <c r="S12" s="41">
        <v>57</v>
      </c>
      <c r="T12" s="41">
        <v>40</v>
      </c>
      <c r="U12" s="237"/>
      <c r="V12" s="41">
        <v>29</v>
      </c>
      <c r="W12" s="236"/>
      <c r="X12" s="41">
        <v>62</v>
      </c>
      <c r="Y12" s="236"/>
      <c r="Z12" s="41">
        <v>21</v>
      </c>
      <c r="AA12" s="236"/>
      <c r="AB12" s="237"/>
      <c r="AC12" s="296">
        <v>58</v>
      </c>
      <c r="AD12" s="41">
        <v>47</v>
      </c>
      <c r="AE12" s="237"/>
      <c r="AF12" s="41">
        <v>12</v>
      </c>
      <c r="AG12" s="41">
        <v>40</v>
      </c>
      <c r="AH12" s="145">
        <f t="shared" si="0"/>
        <v>1059</v>
      </c>
      <c r="AI12" s="145">
        <f t="shared" si="1"/>
        <v>751</v>
      </c>
      <c r="AJ12" s="145">
        <f t="shared" si="2"/>
        <v>202</v>
      </c>
    </row>
    <row r="13" spans="1:36">
      <c r="A13" s="275" t="s">
        <v>472</v>
      </c>
      <c r="B13" s="276" t="s">
        <v>100</v>
      </c>
      <c r="C13" s="41">
        <v>17</v>
      </c>
      <c r="D13" s="41">
        <v>57</v>
      </c>
      <c r="E13" s="100">
        <v>30</v>
      </c>
      <c r="F13" s="237"/>
      <c r="G13" s="41">
        <v>62</v>
      </c>
      <c r="H13" s="100">
        <v>39</v>
      </c>
      <c r="I13" s="297"/>
      <c r="J13" s="41">
        <v>70</v>
      </c>
      <c r="K13" s="297"/>
      <c r="L13" s="209">
        <v>29</v>
      </c>
      <c r="M13" s="299"/>
      <c r="N13" s="299"/>
      <c r="O13" s="299"/>
      <c r="P13" s="299"/>
      <c r="Q13" s="299"/>
      <c r="R13" s="299"/>
      <c r="S13" s="299"/>
      <c r="T13" s="299"/>
      <c r="U13" s="41">
        <v>33</v>
      </c>
      <c r="V13" s="100">
        <v>50</v>
      </c>
      <c r="W13" s="100">
        <v>75</v>
      </c>
      <c r="X13" s="41">
        <v>51</v>
      </c>
      <c r="Y13" s="41">
        <v>72</v>
      </c>
      <c r="Z13" s="41">
        <v>59</v>
      </c>
      <c r="AA13" s="296">
        <v>59</v>
      </c>
      <c r="AB13" s="100">
        <v>70</v>
      </c>
      <c r="AC13" s="41">
        <v>22</v>
      </c>
      <c r="AD13" s="41">
        <v>33</v>
      </c>
      <c r="AE13" s="41">
        <v>80</v>
      </c>
      <c r="AF13" s="41">
        <v>68</v>
      </c>
      <c r="AG13" s="41">
        <v>40</v>
      </c>
      <c r="AH13" s="145">
        <f t="shared" si="0"/>
        <v>1016</v>
      </c>
      <c r="AI13" s="145">
        <f t="shared" si="1"/>
        <v>800</v>
      </c>
      <c r="AJ13" s="145">
        <f t="shared" si="2"/>
        <v>112</v>
      </c>
    </row>
    <row r="14" spans="1:36">
      <c r="A14" s="280" t="s">
        <v>577</v>
      </c>
      <c r="B14" s="280" t="s">
        <v>100</v>
      </c>
      <c r="C14" s="293"/>
      <c r="D14" s="293"/>
      <c r="E14" s="293"/>
      <c r="F14" s="293"/>
      <c r="G14" s="293"/>
      <c r="H14" s="293"/>
      <c r="I14" s="293"/>
      <c r="J14" s="293"/>
      <c r="K14" s="293"/>
      <c r="L14" s="293"/>
      <c r="M14" s="293"/>
      <c r="N14" s="293"/>
      <c r="O14" s="293"/>
      <c r="P14" s="293"/>
      <c r="Q14" s="293"/>
      <c r="R14" s="293"/>
      <c r="S14" s="293"/>
      <c r="T14" s="293"/>
      <c r="U14" s="293"/>
      <c r="V14" s="293"/>
      <c r="W14" s="293"/>
      <c r="X14" s="293"/>
      <c r="Y14" s="293"/>
      <c r="Z14" s="293"/>
      <c r="AA14" s="296">
        <v>21</v>
      </c>
      <c r="AB14" s="227"/>
      <c r="AC14" s="227"/>
      <c r="AD14" s="227"/>
      <c r="AE14" s="227"/>
      <c r="AF14" s="227"/>
      <c r="AG14" s="227"/>
      <c r="AH14" s="145">
        <f t="shared" si="0"/>
        <v>21</v>
      </c>
      <c r="AI14" s="145">
        <f t="shared" si="1"/>
        <v>21</v>
      </c>
      <c r="AJ14" s="145">
        <f t="shared" si="2"/>
        <v>0</v>
      </c>
    </row>
    <row r="15" spans="1:36">
      <c r="A15" s="275" t="s">
        <v>800</v>
      </c>
      <c r="B15" s="276" t="s">
        <v>100</v>
      </c>
      <c r="C15" s="41">
        <v>20</v>
      </c>
      <c r="D15" s="294"/>
      <c r="E15" s="296">
        <v>2</v>
      </c>
      <c r="F15" s="41">
        <v>29</v>
      </c>
      <c r="G15" s="41">
        <v>18</v>
      </c>
      <c r="H15" s="297"/>
      <c r="I15" s="41">
        <v>20</v>
      </c>
      <c r="J15" s="41">
        <v>10</v>
      </c>
      <c r="K15" s="100">
        <v>49</v>
      </c>
      <c r="L15" s="237"/>
      <c r="M15" s="237"/>
      <c r="N15" s="41">
        <v>14</v>
      </c>
      <c r="O15" s="41">
        <v>15</v>
      </c>
      <c r="P15" s="41">
        <v>14</v>
      </c>
      <c r="Q15" s="41">
        <v>35</v>
      </c>
      <c r="R15" s="41">
        <v>19</v>
      </c>
      <c r="S15" s="41">
        <v>23</v>
      </c>
      <c r="T15" s="41">
        <v>40</v>
      </c>
      <c r="U15" s="41">
        <v>47</v>
      </c>
      <c r="V15" s="250"/>
      <c r="W15" s="608" t="s">
        <v>885</v>
      </c>
      <c r="X15" s="609"/>
      <c r="Y15" s="609"/>
      <c r="Z15" s="609"/>
      <c r="AA15" s="609"/>
      <c r="AB15" s="609"/>
      <c r="AC15" s="609"/>
      <c r="AD15" s="609"/>
      <c r="AE15" s="609"/>
      <c r="AF15" s="609"/>
      <c r="AG15" s="610"/>
      <c r="AH15" s="145">
        <f t="shared" si="0"/>
        <v>355</v>
      </c>
      <c r="AI15" s="145">
        <f t="shared" si="1"/>
        <v>188</v>
      </c>
      <c r="AJ15" s="145">
        <f t="shared" si="2"/>
        <v>145</v>
      </c>
    </row>
    <row r="16" spans="1:36">
      <c r="A16" s="293" t="s">
        <v>889</v>
      </c>
      <c r="B16" s="304" t="s">
        <v>100</v>
      </c>
      <c r="C16" s="293"/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41">
        <v>1</v>
      </c>
      <c r="X16" s="227"/>
      <c r="Y16" s="227"/>
      <c r="Z16" s="227"/>
      <c r="AA16" s="227"/>
      <c r="AB16" s="227"/>
      <c r="AC16" s="227"/>
      <c r="AD16" s="227"/>
      <c r="AE16" s="227"/>
      <c r="AF16" s="227"/>
      <c r="AG16" s="227"/>
      <c r="AH16" s="145">
        <f t="shared" si="0"/>
        <v>1</v>
      </c>
      <c r="AI16" s="145">
        <f t="shared" si="1"/>
        <v>1</v>
      </c>
      <c r="AJ16" s="145">
        <f t="shared" si="2"/>
        <v>0</v>
      </c>
    </row>
    <row r="17" spans="1:36">
      <c r="A17" s="275" t="s">
        <v>449</v>
      </c>
      <c r="B17" s="276" t="s">
        <v>100</v>
      </c>
      <c r="C17" s="237"/>
      <c r="D17" s="237"/>
      <c r="E17" s="237"/>
      <c r="F17" s="237"/>
      <c r="G17" s="237"/>
      <c r="H17" s="237"/>
      <c r="I17" s="237"/>
      <c r="J17" s="237"/>
      <c r="K17" s="237"/>
      <c r="L17" s="237"/>
      <c r="M17" s="237"/>
      <c r="N17" s="237"/>
      <c r="O17" s="237"/>
      <c r="P17" s="237"/>
      <c r="Q17" s="237"/>
      <c r="R17" s="237"/>
      <c r="S17" s="237"/>
      <c r="T17" s="237"/>
      <c r="U17" s="237"/>
      <c r="V17" s="237"/>
      <c r="W17" s="237"/>
      <c r="X17" s="237"/>
      <c r="Y17" s="237"/>
      <c r="Z17" s="237"/>
      <c r="AA17" s="237"/>
      <c r="AB17" s="237"/>
      <c r="AC17" s="237"/>
      <c r="AD17" s="237"/>
      <c r="AE17" s="237"/>
      <c r="AF17" s="237"/>
      <c r="AG17" s="237"/>
      <c r="AH17" s="145">
        <f t="shared" si="0"/>
        <v>0</v>
      </c>
      <c r="AI17" s="145">
        <f t="shared" si="1"/>
        <v>0</v>
      </c>
      <c r="AJ17" s="145">
        <f t="shared" si="2"/>
        <v>0</v>
      </c>
    </row>
    <row r="18" spans="1:36">
      <c r="A18" s="275" t="s">
        <v>897</v>
      </c>
      <c r="B18" s="276" t="s">
        <v>100</v>
      </c>
      <c r="C18" s="611"/>
      <c r="D18" s="611"/>
      <c r="E18" s="611"/>
      <c r="F18" s="611"/>
      <c r="G18" s="611"/>
      <c r="H18" s="303"/>
      <c r="I18" s="303"/>
      <c r="J18" s="303"/>
      <c r="K18" s="303"/>
      <c r="L18" s="303"/>
      <c r="M18" s="303"/>
      <c r="N18" s="303"/>
      <c r="O18" s="611" t="s">
        <v>913</v>
      </c>
      <c r="P18" s="611"/>
      <c r="Q18" s="611"/>
      <c r="R18" s="611"/>
      <c r="S18" s="611"/>
      <c r="T18" s="611"/>
      <c r="U18" s="611"/>
      <c r="V18" s="611"/>
      <c r="W18" s="611"/>
      <c r="X18" s="250"/>
      <c r="Y18" s="296">
        <v>8</v>
      </c>
      <c r="Z18" s="250"/>
      <c r="AA18" s="297"/>
      <c r="AB18" s="41">
        <v>8</v>
      </c>
      <c r="AC18" s="41">
        <v>22</v>
      </c>
      <c r="AD18" s="297"/>
      <c r="AE18" s="41">
        <v>19</v>
      </c>
      <c r="AF18" s="297"/>
      <c r="AG18" s="297"/>
      <c r="AH18" s="145">
        <f t="shared" si="0"/>
        <v>57</v>
      </c>
      <c r="AI18" s="145">
        <f t="shared" si="1"/>
        <v>57</v>
      </c>
      <c r="AJ18" s="145">
        <f t="shared" si="2"/>
        <v>0</v>
      </c>
    </row>
    <row r="19" spans="1:36">
      <c r="A19" s="275" t="s">
        <v>572</v>
      </c>
      <c r="B19" s="276" t="s">
        <v>488</v>
      </c>
      <c r="C19" s="41">
        <v>80</v>
      </c>
      <c r="D19" s="41">
        <v>56</v>
      </c>
      <c r="E19" s="41">
        <v>68</v>
      </c>
      <c r="F19" s="41">
        <v>80</v>
      </c>
      <c r="G19" s="41">
        <v>51</v>
      </c>
      <c r="H19" s="100">
        <v>70</v>
      </c>
      <c r="I19" s="41">
        <v>80</v>
      </c>
      <c r="J19" s="41">
        <v>19</v>
      </c>
      <c r="K19" s="41">
        <v>66</v>
      </c>
      <c r="L19" s="41">
        <v>18</v>
      </c>
      <c r="M19" s="41">
        <v>29</v>
      </c>
      <c r="N19" s="41">
        <v>17</v>
      </c>
      <c r="O19" s="41">
        <v>80</v>
      </c>
      <c r="P19" s="41">
        <v>52</v>
      </c>
      <c r="Q19" s="237"/>
      <c r="R19" s="41">
        <v>13</v>
      </c>
      <c r="S19" s="41">
        <v>29</v>
      </c>
      <c r="T19" s="41">
        <v>75</v>
      </c>
      <c r="U19" s="41">
        <v>72</v>
      </c>
      <c r="V19" s="41">
        <v>9</v>
      </c>
      <c r="W19" s="41">
        <v>80</v>
      </c>
      <c r="X19" s="41">
        <v>80</v>
      </c>
      <c r="Y19" s="41">
        <v>80</v>
      </c>
      <c r="Z19" s="41">
        <v>80</v>
      </c>
      <c r="AA19" s="41">
        <v>80</v>
      </c>
      <c r="AB19" s="41">
        <v>80</v>
      </c>
      <c r="AC19" s="41">
        <v>80</v>
      </c>
      <c r="AD19" s="41">
        <v>80</v>
      </c>
      <c r="AE19" s="41">
        <v>62</v>
      </c>
      <c r="AF19" s="41">
        <v>68</v>
      </c>
      <c r="AG19" s="41">
        <v>12</v>
      </c>
      <c r="AH19" s="145">
        <f t="shared" si="0"/>
        <v>1746</v>
      </c>
      <c r="AI19" s="145">
        <f t="shared" si="1"/>
        <v>1325</v>
      </c>
      <c r="AJ19" s="145">
        <f t="shared" si="2"/>
        <v>217</v>
      </c>
    </row>
    <row r="20" spans="1:36">
      <c r="A20" s="275" t="s">
        <v>452</v>
      </c>
      <c r="B20" s="276" t="s">
        <v>488</v>
      </c>
      <c r="C20" s="41">
        <v>70</v>
      </c>
      <c r="D20" s="41">
        <v>37</v>
      </c>
      <c r="E20" s="41">
        <v>59</v>
      </c>
      <c r="F20" s="297"/>
      <c r="G20" s="41">
        <v>80</v>
      </c>
      <c r="H20" s="41">
        <v>80</v>
      </c>
      <c r="I20" s="41">
        <v>80</v>
      </c>
      <c r="J20" s="41">
        <v>33</v>
      </c>
      <c r="K20" s="297"/>
      <c r="L20" s="41">
        <v>80</v>
      </c>
      <c r="M20" s="41">
        <v>80</v>
      </c>
      <c r="N20" s="41">
        <v>80</v>
      </c>
      <c r="O20" s="41">
        <v>80</v>
      </c>
      <c r="P20" s="41">
        <v>62</v>
      </c>
      <c r="Q20" s="237"/>
      <c r="R20" s="41">
        <v>61</v>
      </c>
      <c r="S20" s="41">
        <v>49</v>
      </c>
      <c r="T20" s="250"/>
      <c r="U20" s="250"/>
      <c r="V20" s="250"/>
      <c r="W20" s="41">
        <v>71</v>
      </c>
      <c r="X20" s="237"/>
      <c r="Y20" s="237"/>
      <c r="Z20" s="41">
        <v>67</v>
      </c>
      <c r="AA20" s="41">
        <v>80</v>
      </c>
      <c r="AB20" s="608" t="s">
        <v>912</v>
      </c>
      <c r="AC20" s="609"/>
      <c r="AD20" s="609"/>
      <c r="AE20" s="609"/>
      <c r="AF20" s="609"/>
      <c r="AG20" s="610"/>
      <c r="AH20" s="145">
        <f t="shared" si="0"/>
        <v>1149</v>
      </c>
      <c r="AI20" s="145">
        <f t="shared" si="1"/>
        <v>841</v>
      </c>
      <c r="AJ20" s="145">
        <f t="shared" si="2"/>
        <v>142</v>
      </c>
    </row>
    <row r="21" spans="1:36">
      <c r="A21" s="275" t="s">
        <v>721</v>
      </c>
      <c r="B21" s="276" t="s">
        <v>488</v>
      </c>
      <c r="C21" s="41">
        <v>80</v>
      </c>
      <c r="D21" s="41">
        <v>50</v>
      </c>
      <c r="E21" s="237"/>
      <c r="F21" s="237"/>
      <c r="G21" s="41">
        <v>10</v>
      </c>
      <c r="H21" s="297"/>
      <c r="I21" s="100">
        <v>70</v>
      </c>
      <c r="J21" s="297"/>
      <c r="K21" s="41">
        <v>21</v>
      </c>
      <c r="L21" s="237"/>
      <c r="M21" s="237"/>
      <c r="N21" s="237"/>
      <c r="O21" s="41">
        <v>27</v>
      </c>
      <c r="P21" s="41">
        <v>64</v>
      </c>
      <c r="Q21" s="41">
        <v>80</v>
      </c>
      <c r="R21" s="250"/>
      <c r="S21" s="250"/>
      <c r="T21" s="41">
        <v>51</v>
      </c>
      <c r="U21" s="41">
        <v>47</v>
      </c>
      <c r="V21" s="41">
        <v>13</v>
      </c>
      <c r="W21" s="100">
        <v>21</v>
      </c>
      <c r="X21" s="41">
        <v>80</v>
      </c>
      <c r="Y21" s="41">
        <v>80</v>
      </c>
      <c r="Z21" s="41">
        <v>80</v>
      </c>
      <c r="AA21" s="100">
        <v>70</v>
      </c>
      <c r="AB21" s="41">
        <v>80</v>
      </c>
      <c r="AC21" s="41">
        <v>79</v>
      </c>
      <c r="AD21" s="41">
        <v>65</v>
      </c>
      <c r="AE21" s="41">
        <v>80</v>
      </c>
      <c r="AF21" s="41">
        <v>80</v>
      </c>
      <c r="AG21" s="41">
        <v>80</v>
      </c>
      <c r="AH21" s="145">
        <f t="shared" si="0"/>
        <v>1308</v>
      </c>
      <c r="AI21" s="145">
        <f t="shared" si="1"/>
        <v>953</v>
      </c>
      <c r="AJ21" s="145">
        <f t="shared" si="2"/>
        <v>225</v>
      </c>
    </row>
    <row r="22" spans="1:36">
      <c r="A22" s="293" t="s">
        <v>910</v>
      </c>
      <c r="B22" s="304" t="s">
        <v>488</v>
      </c>
      <c r="C22" s="227"/>
      <c r="D22" s="227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27"/>
      <c r="X22" s="227"/>
      <c r="Y22" s="227"/>
      <c r="Z22" s="227"/>
      <c r="AA22" s="41">
        <v>18</v>
      </c>
      <c r="AB22" s="227"/>
      <c r="AC22" s="227"/>
      <c r="AD22" s="227"/>
      <c r="AE22" s="227"/>
      <c r="AF22" s="227"/>
      <c r="AG22" s="227"/>
      <c r="AH22" s="145">
        <f t="shared" si="0"/>
        <v>18</v>
      </c>
      <c r="AI22" s="145">
        <f t="shared" si="1"/>
        <v>18</v>
      </c>
      <c r="AJ22" s="145">
        <f t="shared" si="2"/>
        <v>0</v>
      </c>
    </row>
    <row r="23" spans="1:36">
      <c r="A23" s="275" t="s">
        <v>473</v>
      </c>
      <c r="B23" s="276" t="s">
        <v>489</v>
      </c>
      <c r="C23" s="237"/>
      <c r="D23" s="237"/>
      <c r="E23" s="41">
        <v>33</v>
      </c>
      <c r="F23" s="41">
        <v>23</v>
      </c>
      <c r="G23" s="297"/>
      <c r="H23" s="41">
        <v>33</v>
      </c>
      <c r="I23" s="237"/>
      <c r="J23" s="237"/>
      <c r="K23" s="237"/>
      <c r="L23" s="237"/>
      <c r="M23" s="237"/>
      <c r="N23" s="237"/>
      <c r="O23" s="41">
        <v>53</v>
      </c>
      <c r="P23" s="41">
        <v>12</v>
      </c>
      <c r="Q23" s="41">
        <v>35</v>
      </c>
      <c r="R23" s="41">
        <v>19</v>
      </c>
      <c r="S23" s="250"/>
      <c r="T23" s="250"/>
      <c r="U23" s="41">
        <v>61</v>
      </c>
      <c r="V23" s="250"/>
      <c r="W23" s="41">
        <v>49</v>
      </c>
      <c r="X23" s="41">
        <v>40</v>
      </c>
      <c r="Y23" s="41">
        <v>60</v>
      </c>
      <c r="Z23" s="41">
        <v>40</v>
      </c>
      <c r="AA23" s="41">
        <v>50</v>
      </c>
      <c r="AB23" s="41">
        <v>40</v>
      </c>
      <c r="AC23" s="41">
        <v>1</v>
      </c>
      <c r="AD23" s="297"/>
      <c r="AE23" s="41">
        <v>7</v>
      </c>
      <c r="AF23" s="297"/>
      <c r="AG23" s="237"/>
      <c r="AH23" s="145">
        <f t="shared" si="0"/>
        <v>556</v>
      </c>
      <c r="AI23" s="145">
        <f t="shared" si="1"/>
        <v>415</v>
      </c>
      <c r="AJ23" s="145">
        <f t="shared" si="2"/>
        <v>108</v>
      </c>
    </row>
    <row r="24" spans="1:36">
      <c r="A24" s="275" t="s">
        <v>450</v>
      </c>
      <c r="B24" s="276" t="s">
        <v>489</v>
      </c>
      <c r="C24" s="237"/>
      <c r="D24" s="237"/>
      <c r="E24" s="41">
        <v>40</v>
      </c>
      <c r="F24" s="41">
        <v>57</v>
      </c>
      <c r="G24" s="41">
        <v>70</v>
      </c>
      <c r="H24" s="237"/>
      <c r="I24" s="237"/>
      <c r="J24" s="41">
        <v>61</v>
      </c>
      <c r="K24" s="41">
        <v>80</v>
      </c>
      <c r="L24" s="41">
        <v>51</v>
      </c>
      <c r="M24" s="41">
        <v>80</v>
      </c>
      <c r="N24" s="41">
        <v>63</v>
      </c>
      <c r="O24" s="237"/>
      <c r="P24" s="237"/>
      <c r="Q24" s="41">
        <v>45</v>
      </c>
      <c r="R24" s="41">
        <v>80</v>
      </c>
      <c r="S24" s="41">
        <v>80</v>
      </c>
      <c r="T24" s="41">
        <v>80</v>
      </c>
      <c r="U24" s="41">
        <v>5</v>
      </c>
      <c r="V24" s="41">
        <v>66</v>
      </c>
      <c r="W24" s="236"/>
      <c r="X24" s="236"/>
      <c r="Y24" s="236"/>
      <c r="Z24" s="236"/>
      <c r="AA24" s="236"/>
      <c r="AB24" s="297"/>
      <c r="AC24" s="296">
        <v>80</v>
      </c>
      <c r="AD24" s="41">
        <v>80</v>
      </c>
      <c r="AE24" s="237"/>
      <c r="AF24" s="237"/>
      <c r="AG24" s="41">
        <v>80</v>
      </c>
      <c r="AH24" s="145">
        <f t="shared" si="0"/>
        <v>1098</v>
      </c>
      <c r="AI24" s="145">
        <f t="shared" si="1"/>
        <v>811</v>
      </c>
      <c r="AJ24" s="145">
        <f t="shared" si="2"/>
        <v>247</v>
      </c>
    </row>
    <row r="25" spans="1:36">
      <c r="A25" s="227" t="s">
        <v>668</v>
      </c>
      <c r="B25" s="305" t="s">
        <v>489</v>
      </c>
      <c r="C25" s="295"/>
      <c r="D25" s="295"/>
      <c r="E25" s="41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41">
        <v>9</v>
      </c>
      <c r="X25" s="227"/>
      <c r="Y25" s="41">
        <v>12</v>
      </c>
      <c r="Z25" s="227"/>
      <c r="AA25" s="227"/>
      <c r="AB25" s="227"/>
      <c r="AC25" s="227"/>
      <c r="AD25" s="227"/>
      <c r="AE25" s="227"/>
      <c r="AF25" s="227"/>
      <c r="AG25" s="227"/>
      <c r="AH25" s="145">
        <f t="shared" si="0"/>
        <v>21</v>
      </c>
      <c r="AI25" s="145">
        <f t="shared" si="1"/>
        <v>21</v>
      </c>
      <c r="AJ25" s="145">
        <f t="shared" si="2"/>
        <v>0</v>
      </c>
    </row>
    <row r="26" spans="1:36">
      <c r="A26" s="275" t="s">
        <v>801</v>
      </c>
      <c r="B26" s="276" t="s">
        <v>489</v>
      </c>
      <c r="C26" s="237"/>
      <c r="D26" s="237"/>
      <c r="E26" s="237"/>
      <c r="F26" s="237"/>
      <c r="G26" s="237"/>
      <c r="H26" s="237"/>
      <c r="I26" s="41">
        <v>15</v>
      </c>
      <c r="J26" s="41">
        <v>47</v>
      </c>
      <c r="K26" s="41">
        <v>59</v>
      </c>
      <c r="L26" s="41">
        <v>29</v>
      </c>
      <c r="M26" s="237"/>
      <c r="N26" s="237"/>
      <c r="O26" s="237"/>
      <c r="P26" s="41">
        <v>2</v>
      </c>
      <c r="Q26" s="41">
        <v>80</v>
      </c>
      <c r="R26" s="250"/>
      <c r="S26" s="41">
        <v>31</v>
      </c>
      <c r="T26" s="41">
        <v>29</v>
      </c>
      <c r="U26" s="41">
        <v>33</v>
      </c>
      <c r="V26" s="41">
        <v>71</v>
      </c>
      <c r="W26" s="236"/>
      <c r="X26" s="41">
        <v>40</v>
      </c>
      <c r="Y26" s="41">
        <v>20</v>
      </c>
      <c r="Z26" s="41">
        <v>30</v>
      </c>
      <c r="AA26" s="41">
        <v>30</v>
      </c>
      <c r="AB26" s="41">
        <v>40</v>
      </c>
      <c r="AC26" s="41">
        <v>58</v>
      </c>
      <c r="AD26" s="41">
        <v>15</v>
      </c>
      <c r="AE26" s="237"/>
      <c r="AF26" s="41">
        <v>12</v>
      </c>
      <c r="AG26" s="237"/>
      <c r="AH26" s="145">
        <f t="shared" si="0"/>
        <v>641</v>
      </c>
      <c r="AI26" s="145">
        <f t="shared" si="1"/>
        <v>367</v>
      </c>
      <c r="AJ26" s="145">
        <f t="shared" si="2"/>
        <v>274</v>
      </c>
    </row>
    <row r="27" spans="1:36">
      <c r="A27" s="227" t="s">
        <v>903</v>
      </c>
      <c r="B27" s="305" t="s">
        <v>482</v>
      </c>
      <c r="C27" s="227"/>
      <c r="D27" s="227"/>
      <c r="E27" s="227"/>
      <c r="F27" s="227"/>
      <c r="G27" s="227"/>
      <c r="H27" s="227"/>
      <c r="I27" s="227"/>
      <c r="J27" s="227"/>
      <c r="K27" s="227"/>
      <c r="L27" s="227"/>
      <c r="M27" s="227"/>
      <c r="N27" s="227"/>
      <c r="O27" s="227"/>
      <c r="P27" s="227"/>
      <c r="Q27" s="227"/>
      <c r="R27" s="227"/>
      <c r="S27" s="227"/>
      <c r="T27" s="227"/>
      <c r="U27" s="227"/>
      <c r="V27" s="227"/>
      <c r="W27" s="227"/>
      <c r="X27" s="227"/>
      <c r="Y27" s="227"/>
      <c r="Z27" s="41">
        <v>13</v>
      </c>
      <c r="AA27" s="227"/>
      <c r="AB27" s="227"/>
      <c r="AC27" s="227"/>
      <c r="AD27" s="227"/>
      <c r="AE27" s="227"/>
      <c r="AF27" s="227"/>
      <c r="AG27" s="227"/>
      <c r="AH27" s="145">
        <f t="shared" si="0"/>
        <v>13</v>
      </c>
      <c r="AI27" s="145">
        <f t="shared" si="1"/>
        <v>13</v>
      </c>
      <c r="AJ27" s="145">
        <f t="shared" si="2"/>
        <v>0</v>
      </c>
    </row>
    <row r="28" spans="1:36">
      <c r="A28" s="227" t="s">
        <v>898</v>
      </c>
      <c r="B28" s="305" t="s">
        <v>482</v>
      </c>
      <c r="C28" s="227"/>
      <c r="D28" s="227"/>
      <c r="E28" s="227"/>
      <c r="F28" s="227"/>
      <c r="G28" s="227"/>
      <c r="H28" s="227"/>
      <c r="I28" s="227"/>
      <c r="J28" s="227"/>
      <c r="K28" s="227"/>
      <c r="L28" s="227"/>
      <c r="M28" s="227"/>
      <c r="N28" s="227"/>
      <c r="O28" s="227"/>
      <c r="P28" s="227"/>
      <c r="Q28" s="227"/>
      <c r="R28" s="227"/>
      <c r="S28" s="227"/>
      <c r="T28" s="227"/>
      <c r="U28" s="227"/>
      <c r="V28" s="227"/>
      <c r="W28" s="227"/>
      <c r="X28" s="227"/>
      <c r="Y28" s="41">
        <v>68</v>
      </c>
      <c r="Z28" s="227"/>
      <c r="AA28" s="227"/>
      <c r="AB28" s="227"/>
      <c r="AC28" s="227"/>
      <c r="AD28" s="227"/>
      <c r="AE28" s="227"/>
      <c r="AF28" s="227"/>
      <c r="AG28" s="227"/>
      <c r="AH28" s="145">
        <f t="shared" si="0"/>
        <v>68</v>
      </c>
      <c r="AI28" s="145">
        <f t="shared" si="1"/>
        <v>68</v>
      </c>
      <c r="AJ28" s="145">
        <f t="shared" si="2"/>
        <v>0</v>
      </c>
    </row>
    <row r="29" spans="1:36">
      <c r="A29" s="286" t="s">
        <v>904</v>
      </c>
      <c r="B29" s="286" t="s">
        <v>482</v>
      </c>
      <c r="C29" s="227"/>
      <c r="D29" s="227"/>
      <c r="E29" s="227"/>
      <c r="F29" s="227"/>
      <c r="G29" s="227"/>
      <c r="H29" s="227"/>
      <c r="I29" s="227"/>
      <c r="J29" s="227"/>
      <c r="K29" s="227"/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27"/>
      <c r="X29" s="227"/>
      <c r="Y29" s="227"/>
      <c r="Z29" s="41">
        <v>80</v>
      </c>
      <c r="AA29" s="232">
        <v>62</v>
      </c>
      <c r="AB29" s="227"/>
      <c r="AC29" s="227"/>
      <c r="AD29" s="227"/>
      <c r="AE29" s="227"/>
      <c r="AF29" s="227"/>
      <c r="AG29" s="227"/>
      <c r="AH29" s="145">
        <f t="shared" si="0"/>
        <v>142</v>
      </c>
      <c r="AI29" s="145">
        <f t="shared" si="1"/>
        <v>142</v>
      </c>
      <c r="AJ29" s="145">
        <f t="shared" si="2"/>
        <v>0</v>
      </c>
    </row>
    <row r="30" spans="1:36">
      <c r="A30" s="286" t="s">
        <v>871</v>
      </c>
      <c r="B30" s="286" t="s">
        <v>482</v>
      </c>
      <c r="C30" s="227"/>
      <c r="D30" s="227"/>
      <c r="E30" s="227"/>
      <c r="F30" s="227"/>
      <c r="G30" s="227"/>
      <c r="H30" s="227"/>
      <c r="I30" s="227"/>
      <c r="J30" s="227"/>
      <c r="K30" s="227"/>
      <c r="L30" s="227"/>
      <c r="M30" s="227"/>
      <c r="N30" s="227"/>
      <c r="O30" s="227"/>
      <c r="P30" s="227"/>
      <c r="Q30" s="41">
        <v>13</v>
      </c>
      <c r="R30" s="227"/>
      <c r="S30" s="227"/>
      <c r="T30" s="227"/>
      <c r="U30" s="227"/>
      <c r="V30" s="227"/>
      <c r="W30" s="227"/>
      <c r="X30" s="227"/>
      <c r="Y30" s="227"/>
      <c r="Z30" s="227"/>
      <c r="AA30" s="227"/>
      <c r="AB30" s="227"/>
      <c r="AC30" s="227"/>
      <c r="AD30" s="227"/>
      <c r="AE30" s="227"/>
      <c r="AF30" s="227"/>
      <c r="AG30" s="227"/>
      <c r="AH30" s="145">
        <f t="shared" si="0"/>
        <v>13</v>
      </c>
      <c r="AI30" s="145">
        <f t="shared" si="1"/>
        <v>0</v>
      </c>
      <c r="AJ30" s="145">
        <f t="shared" si="2"/>
        <v>13</v>
      </c>
    </row>
    <row r="31" spans="1:36">
      <c r="A31" s="275" t="s">
        <v>589</v>
      </c>
      <c r="B31" s="276" t="s">
        <v>482</v>
      </c>
      <c r="C31" s="41">
        <v>56</v>
      </c>
      <c r="D31" s="41">
        <v>80</v>
      </c>
      <c r="E31" s="41">
        <v>75</v>
      </c>
      <c r="F31" s="41">
        <v>80</v>
      </c>
      <c r="G31" s="41">
        <v>62</v>
      </c>
      <c r="H31" s="41">
        <v>80</v>
      </c>
      <c r="I31" s="41"/>
      <c r="J31" s="41">
        <v>80</v>
      </c>
      <c r="K31" s="297"/>
      <c r="L31" s="41">
        <v>32</v>
      </c>
      <c r="M31" s="41">
        <v>80</v>
      </c>
      <c r="N31" s="41">
        <v>70</v>
      </c>
      <c r="O31" s="237"/>
      <c r="P31" s="237"/>
      <c r="Q31" s="237"/>
      <c r="R31" s="237"/>
      <c r="S31" s="237"/>
      <c r="T31" s="41">
        <v>35</v>
      </c>
      <c r="U31" s="41">
        <v>80</v>
      </c>
      <c r="V31" s="41">
        <v>36</v>
      </c>
      <c r="W31" s="236"/>
      <c r="X31" s="236"/>
      <c r="Y31" s="236"/>
      <c r="Z31" s="236"/>
      <c r="AA31" s="236"/>
      <c r="AB31" s="41">
        <v>65</v>
      </c>
      <c r="AC31" s="237"/>
      <c r="AD31" s="41">
        <v>25</v>
      </c>
      <c r="AE31" s="41">
        <v>61</v>
      </c>
      <c r="AF31" s="41">
        <v>80</v>
      </c>
      <c r="AG31" s="41">
        <v>80</v>
      </c>
      <c r="AH31" s="145">
        <f t="shared" si="0"/>
        <v>1157</v>
      </c>
      <c r="AI31" s="145">
        <f t="shared" si="1"/>
        <v>798</v>
      </c>
      <c r="AJ31" s="145">
        <f t="shared" si="2"/>
        <v>148</v>
      </c>
    </row>
    <row r="32" spans="1:36">
      <c r="A32" s="275" t="s">
        <v>802</v>
      </c>
      <c r="B32" s="276" t="s">
        <v>482</v>
      </c>
      <c r="C32" s="41">
        <v>72</v>
      </c>
      <c r="D32" s="41">
        <v>80</v>
      </c>
      <c r="E32" s="41">
        <v>42</v>
      </c>
      <c r="F32" s="297"/>
      <c r="G32" s="297"/>
      <c r="H32" s="41">
        <v>47</v>
      </c>
      <c r="I32" s="41">
        <v>46</v>
      </c>
      <c r="J32" s="297"/>
      <c r="K32" s="41">
        <v>71</v>
      </c>
      <c r="L32" s="250"/>
      <c r="M32" s="294"/>
      <c r="N32" s="41">
        <v>10</v>
      </c>
      <c r="O32" s="41">
        <v>66</v>
      </c>
      <c r="P32" s="41">
        <v>64</v>
      </c>
      <c r="Q32" s="41">
        <v>80</v>
      </c>
      <c r="R32" s="41">
        <v>67</v>
      </c>
      <c r="S32" s="41">
        <v>51</v>
      </c>
      <c r="T32" s="41">
        <v>45</v>
      </c>
      <c r="U32" s="41">
        <v>19</v>
      </c>
      <c r="V32" s="41">
        <v>71</v>
      </c>
      <c r="W32" s="41">
        <v>79</v>
      </c>
      <c r="X32" s="41">
        <v>80</v>
      </c>
      <c r="Y32" s="237"/>
      <c r="Z32" s="237"/>
      <c r="AA32" s="237"/>
      <c r="AB32" s="41">
        <v>72</v>
      </c>
      <c r="AC32" s="100">
        <v>70</v>
      </c>
      <c r="AD32" s="41">
        <v>80</v>
      </c>
      <c r="AE32" s="41">
        <v>73</v>
      </c>
      <c r="AF32" s="41">
        <v>40</v>
      </c>
      <c r="AG32" s="237"/>
      <c r="AH32" s="145">
        <f t="shared" si="0"/>
        <v>1325</v>
      </c>
      <c r="AI32" s="145">
        <f t="shared" si="1"/>
        <v>826</v>
      </c>
      <c r="AJ32" s="145">
        <f t="shared" si="2"/>
        <v>305</v>
      </c>
    </row>
    <row r="33" spans="1:36">
      <c r="A33" s="285" t="s">
        <v>806</v>
      </c>
      <c r="B33" s="286" t="s">
        <v>482</v>
      </c>
      <c r="C33" s="236" t="s">
        <v>826</v>
      </c>
      <c r="D33" s="236" t="s">
        <v>826</v>
      </c>
      <c r="E33" s="227"/>
      <c r="F33" s="227"/>
      <c r="G33" s="227"/>
      <c r="H33" s="227"/>
      <c r="I33" s="227"/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27"/>
      <c r="Y33" s="227"/>
      <c r="Z33" s="227"/>
      <c r="AA33" s="227"/>
      <c r="AB33" s="227"/>
      <c r="AC33" s="227"/>
      <c r="AD33" s="227"/>
      <c r="AE33" s="227"/>
      <c r="AF33" s="227"/>
      <c r="AG33" s="227"/>
      <c r="AH33" s="145">
        <f t="shared" si="0"/>
        <v>0</v>
      </c>
      <c r="AI33" s="145">
        <f t="shared" si="1"/>
        <v>0</v>
      </c>
      <c r="AJ33" s="145">
        <f t="shared" si="2"/>
        <v>0</v>
      </c>
    </row>
    <row r="34" spans="1:36">
      <c r="A34" s="227" t="s">
        <v>803</v>
      </c>
      <c r="B34" s="287" t="s">
        <v>482</v>
      </c>
      <c r="C34" s="41">
        <v>32</v>
      </c>
      <c r="D34" s="41">
        <v>23</v>
      </c>
      <c r="E34" s="41">
        <v>40</v>
      </c>
      <c r="F34" s="41">
        <v>23</v>
      </c>
      <c r="G34" s="227"/>
      <c r="H34" s="227"/>
      <c r="I34" s="227"/>
      <c r="J34" s="227"/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 s="227"/>
      <c r="Z34" s="227"/>
      <c r="AA34" s="227"/>
      <c r="AB34" s="227"/>
      <c r="AC34" s="227"/>
      <c r="AD34" s="227"/>
      <c r="AE34" s="227"/>
      <c r="AF34" s="227"/>
      <c r="AG34" s="227"/>
      <c r="AH34" s="145">
        <f t="shared" si="0"/>
        <v>118</v>
      </c>
      <c r="AI34" s="145">
        <f t="shared" si="1"/>
        <v>23</v>
      </c>
      <c r="AJ34" s="145">
        <f t="shared" si="2"/>
        <v>0</v>
      </c>
    </row>
    <row r="35" spans="1:36">
      <c r="A35" s="283" t="s">
        <v>637</v>
      </c>
      <c r="B35" s="282" t="s">
        <v>482</v>
      </c>
      <c r="C35" s="41">
        <v>10</v>
      </c>
      <c r="D35" s="237"/>
      <c r="E35" s="237"/>
      <c r="F35" s="237"/>
      <c r="G35" s="237"/>
      <c r="H35" s="41">
        <v>53</v>
      </c>
      <c r="I35" s="41">
        <v>65</v>
      </c>
      <c r="J35" s="100">
        <v>70</v>
      </c>
      <c r="K35" s="237"/>
      <c r="L35" s="41">
        <v>80</v>
      </c>
      <c r="M35" s="41">
        <v>80</v>
      </c>
      <c r="N35" s="41">
        <v>80</v>
      </c>
      <c r="O35" s="41">
        <v>80</v>
      </c>
      <c r="P35" s="41">
        <v>64</v>
      </c>
      <c r="Q35" s="41">
        <v>67</v>
      </c>
      <c r="R35" s="41">
        <v>80</v>
      </c>
      <c r="S35" s="41">
        <v>80</v>
      </c>
      <c r="T35" s="237"/>
      <c r="U35" s="41">
        <v>75</v>
      </c>
      <c r="V35" s="41">
        <v>80</v>
      </c>
      <c r="W35" s="41">
        <v>80</v>
      </c>
      <c r="X35" s="237"/>
      <c r="Y35" s="41">
        <v>80</v>
      </c>
      <c r="Z35" s="237"/>
      <c r="AA35" s="237"/>
      <c r="AB35" s="237"/>
      <c r="AC35" s="237"/>
      <c r="AD35" s="41">
        <v>55</v>
      </c>
      <c r="AE35" s="41">
        <v>80</v>
      </c>
      <c r="AF35" s="297"/>
      <c r="AG35" s="41">
        <v>40</v>
      </c>
      <c r="AH35" s="145">
        <f t="shared" ref="AH35:AH64" si="3">SUM(C35:AG35)</f>
        <v>1299</v>
      </c>
      <c r="AI35" s="145">
        <f t="shared" ref="AI35:AI64" si="4">SUM(F35:J35,M35:O35,R35:T35,W35:AG35)</f>
        <v>923</v>
      </c>
      <c r="AJ35" s="145">
        <f t="shared" si="2"/>
        <v>366</v>
      </c>
    </row>
    <row r="36" spans="1:36">
      <c r="A36" s="273" t="s">
        <v>475</v>
      </c>
      <c r="B36" s="276" t="s">
        <v>482</v>
      </c>
      <c r="C36" s="237"/>
      <c r="D36" s="41">
        <v>57</v>
      </c>
      <c r="E36" s="41">
        <v>41</v>
      </c>
      <c r="F36" s="41">
        <v>57</v>
      </c>
      <c r="G36" s="41">
        <v>80</v>
      </c>
      <c r="H36" s="41">
        <v>27</v>
      </c>
      <c r="I36" s="41">
        <v>34</v>
      </c>
      <c r="J36" s="297"/>
      <c r="K36" s="41">
        <v>14</v>
      </c>
      <c r="L36" s="237"/>
      <c r="M36" s="237"/>
      <c r="N36" s="237"/>
      <c r="O36" s="237"/>
      <c r="P36" s="237"/>
      <c r="Q36" s="237"/>
      <c r="R36" s="237"/>
      <c r="S36" s="237"/>
      <c r="T36" s="237"/>
      <c r="U36" s="237"/>
      <c r="V36" s="237"/>
      <c r="W36" s="237"/>
      <c r="X36" s="237"/>
      <c r="Y36" s="237"/>
      <c r="Z36" s="237"/>
      <c r="AA36" s="237"/>
      <c r="AB36" s="237"/>
      <c r="AC36" s="237"/>
      <c r="AD36" s="237"/>
      <c r="AE36" s="41">
        <v>18</v>
      </c>
      <c r="AF36" s="41">
        <v>68</v>
      </c>
      <c r="AG36" s="41">
        <v>40</v>
      </c>
      <c r="AH36" s="145">
        <f t="shared" si="3"/>
        <v>436</v>
      </c>
      <c r="AI36" s="145">
        <f t="shared" si="4"/>
        <v>324</v>
      </c>
      <c r="AJ36" s="145">
        <f t="shared" si="2"/>
        <v>14</v>
      </c>
    </row>
    <row r="37" spans="1:36">
      <c r="A37" s="227" t="s">
        <v>892</v>
      </c>
      <c r="B37" s="305" t="s">
        <v>482</v>
      </c>
      <c r="C37" s="227"/>
      <c r="D37" s="227"/>
      <c r="E37" s="227"/>
      <c r="F37" s="227"/>
      <c r="G37" s="227"/>
      <c r="H37" s="227"/>
      <c r="I37" s="227"/>
      <c r="J37" s="227"/>
      <c r="K37" s="227"/>
      <c r="L37" s="227"/>
      <c r="M37" s="227"/>
      <c r="N37" s="227"/>
      <c r="O37" s="227"/>
      <c r="P37" s="227"/>
      <c r="Q37" s="227"/>
      <c r="R37" s="227"/>
      <c r="S37" s="227"/>
      <c r="T37" s="227"/>
      <c r="U37" s="227"/>
      <c r="V37" s="227"/>
      <c r="W37" s="227"/>
      <c r="X37" s="41">
        <v>29</v>
      </c>
      <c r="Y37" s="227"/>
      <c r="Z37" s="227"/>
      <c r="AA37" s="227"/>
      <c r="AB37" s="227"/>
      <c r="AC37" s="227"/>
      <c r="AD37" s="227"/>
      <c r="AE37" s="227"/>
      <c r="AF37" s="227"/>
      <c r="AG37" s="227"/>
      <c r="AH37" s="145">
        <f t="shared" si="3"/>
        <v>29</v>
      </c>
      <c r="AI37" s="145">
        <f t="shared" si="4"/>
        <v>29</v>
      </c>
      <c r="AJ37" s="145">
        <f t="shared" si="2"/>
        <v>0</v>
      </c>
    </row>
    <row r="38" spans="1:36">
      <c r="A38" s="227" t="s">
        <v>633</v>
      </c>
      <c r="B38" s="305" t="s">
        <v>482</v>
      </c>
      <c r="C38" s="227"/>
      <c r="D38" s="227"/>
      <c r="E38" s="227"/>
      <c r="F38" s="227"/>
      <c r="G38" s="227"/>
      <c r="H38" s="227"/>
      <c r="I38" s="227"/>
      <c r="J38" s="227"/>
      <c r="K38" s="227"/>
      <c r="L38" s="227"/>
      <c r="M38" s="227"/>
      <c r="N38" s="227"/>
      <c r="O38" s="41">
        <v>14</v>
      </c>
      <c r="P38" s="227"/>
      <c r="Q38" s="227"/>
      <c r="R38" s="227"/>
      <c r="S38" s="227"/>
      <c r="T38" s="227"/>
      <c r="U38" s="227"/>
      <c r="V38" s="227"/>
      <c r="W38" s="227"/>
      <c r="X38" s="227"/>
      <c r="Y38" s="227"/>
      <c r="Z38" s="227"/>
      <c r="AA38" s="227"/>
      <c r="AB38" s="227"/>
      <c r="AC38" s="227"/>
      <c r="AD38" s="227"/>
      <c r="AE38" s="227"/>
      <c r="AF38" s="227"/>
      <c r="AG38" s="227"/>
      <c r="AH38" s="145">
        <f t="shared" si="3"/>
        <v>14</v>
      </c>
      <c r="AI38" s="145">
        <f t="shared" si="4"/>
        <v>14</v>
      </c>
      <c r="AJ38" s="145">
        <f t="shared" si="2"/>
        <v>0</v>
      </c>
    </row>
    <row r="39" spans="1:36">
      <c r="A39" s="275" t="s">
        <v>829</v>
      </c>
      <c r="B39" s="276" t="s">
        <v>490</v>
      </c>
      <c r="C39" s="237"/>
      <c r="D39" s="237"/>
      <c r="E39" s="237"/>
      <c r="F39" s="41">
        <v>80</v>
      </c>
      <c r="G39" s="41">
        <v>29</v>
      </c>
      <c r="H39" s="237"/>
      <c r="I39" s="237"/>
      <c r="J39" s="41">
        <v>80</v>
      </c>
      <c r="K39" s="100">
        <v>70</v>
      </c>
      <c r="L39" s="41">
        <v>62</v>
      </c>
      <c r="M39" s="41">
        <v>51</v>
      </c>
      <c r="N39" s="41">
        <v>80</v>
      </c>
      <c r="O39" s="237"/>
      <c r="P39" s="237"/>
      <c r="Q39" s="237"/>
      <c r="R39" s="41">
        <v>80</v>
      </c>
      <c r="S39" s="41">
        <v>80</v>
      </c>
      <c r="T39" s="41">
        <v>80</v>
      </c>
      <c r="U39" s="250"/>
      <c r="V39" s="41">
        <v>44</v>
      </c>
      <c r="W39" s="236"/>
      <c r="X39" s="236"/>
      <c r="Y39" s="236"/>
      <c r="Z39" s="236"/>
      <c r="AA39" s="236"/>
      <c r="AB39" s="237"/>
      <c r="AC39" s="237"/>
      <c r="AD39" s="237"/>
      <c r="AE39" s="237"/>
      <c r="AF39" s="41">
        <v>40</v>
      </c>
      <c r="AG39" s="41">
        <v>74</v>
      </c>
      <c r="AH39" s="145">
        <f t="shared" si="3"/>
        <v>850</v>
      </c>
      <c r="AI39" s="145">
        <f t="shared" si="4"/>
        <v>674</v>
      </c>
      <c r="AJ39" s="145">
        <f t="shared" si="2"/>
        <v>176</v>
      </c>
    </row>
    <row r="40" spans="1:36">
      <c r="A40" s="275" t="s">
        <v>804</v>
      </c>
      <c r="B40" s="288" t="s">
        <v>98</v>
      </c>
      <c r="C40" s="41">
        <v>40</v>
      </c>
      <c r="D40" s="41">
        <v>27</v>
      </c>
      <c r="E40" s="41">
        <v>33</v>
      </c>
      <c r="F40" s="297"/>
      <c r="G40" s="41">
        <v>15</v>
      </c>
      <c r="H40" s="41">
        <v>7</v>
      </c>
      <c r="I40" s="41">
        <v>12</v>
      </c>
      <c r="J40" s="297"/>
      <c r="K40" s="297"/>
      <c r="L40" s="297"/>
      <c r="M40" s="250"/>
      <c r="N40" s="41">
        <v>6</v>
      </c>
      <c r="O40" s="250"/>
      <c r="P40" s="41">
        <v>8</v>
      </c>
      <c r="Q40" s="41">
        <v>13</v>
      </c>
      <c r="R40" s="250"/>
      <c r="S40" s="250"/>
      <c r="T40" s="250"/>
      <c r="U40" s="41">
        <v>9</v>
      </c>
      <c r="V40" s="41">
        <v>9</v>
      </c>
      <c r="W40" s="41">
        <v>12</v>
      </c>
      <c r="X40" s="250"/>
      <c r="Y40" s="41">
        <v>13</v>
      </c>
      <c r="Z40" s="41">
        <v>8</v>
      </c>
      <c r="AA40" s="41">
        <v>40</v>
      </c>
      <c r="AB40" s="41">
        <v>8</v>
      </c>
      <c r="AC40" s="297"/>
      <c r="AD40" s="297"/>
      <c r="AE40" s="41">
        <v>5</v>
      </c>
      <c r="AF40" s="237"/>
      <c r="AG40" s="237"/>
      <c r="AH40" s="145">
        <f t="shared" si="3"/>
        <v>265</v>
      </c>
      <c r="AI40" s="145">
        <f t="shared" si="4"/>
        <v>126</v>
      </c>
      <c r="AJ40" s="145">
        <f t="shared" si="2"/>
        <v>39</v>
      </c>
    </row>
    <row r="41" spans="1:36">
      <c r="A41" s="275" t="s">
        <v>460</v>
      </c>
      <c r="B41" s="288" t="s">
        <v>98</v>
      </c>
      <c r="C41" s="41">
        <v>71</v>
      </c>
      <c r="D41" s="41">
        <v>80</v>
      </c>
      <c r="E41" s="41">
        <v>56</v>
      </c>
      <c r="F41" s="41">
        <v>80</v>
      </c>
      <c r="G41" s="41">
        <v>65</v>
      </c>
      <c r="H41" s="41">
        <v>73</v>
      </c>
      <c r="I41" s="41">
        <v>68</v>
      </c>
      <c r="J41" s="41">
        <v>56</v>
      </c>
      <c r="K41" s="41">
        <v>63</v>
      </c>
      <c r="L41" s="41">
        <v>23</v>
      </c>
      <c r="M41" s="294"/>
      <c r="N41" s="41">
        <v>10</v>
      </c>
      <c r="O41" s="41">
        <v>23</v>
      </c>
      <c r="P41" s="41">
        <v>56</v>
      </c>
      <c r="Q41" s="41">
        <v>80</v>
      </c>
      <c r="R41" s="41">
        <v>7</v>
      </c>
      <c r="S41" s="41">
        <v>8</v>
      </c>
      <c r="T41" s="41">
        <v>24</v>
      </c>
      <c r="U41" s="41">
        <v>80</v>
      </c>
      <c r="V41" s="41">
        <v>80</v>
      </c>
      <c r="W41" s="41">
        <v>80</v>
      </c>
      <c r="X41" s="41">
        <v>19</v>
      </c>
      <c r="Y41" s="41">
        <v>80</v>
      </c>
      <c r="Z41" s="41">
        <v>80</v>
      </c>
      <c r="AA41" s="41">
        <v>40</v>
      </c>
      <c r="AB41" s="41">
        <v>15</v>
      </c>
      <c r="AC41" s="41">
        <v>3</v>
      </c>
      <c r="AD41" s="41">
        <v>10</v>
      </c>
      <c r="AE41" s="41">
        <v>80</v>
      </c>
      <c r="AF41" s="41">
        <v>20</v>
      </c>
      <c r="AG41" s="41">
        <v>40</v>
      </c>
      <c r="AH41" s="145">
        <f t="shared" si="3"/>
        <v>1470</v>
      </c>
      <c r="AI41" s="145">
        <f t="shared" si="4"/>
        <v>881</v>
      </c>
      <c r="AJ41" s="145">
        <f t="shared" si="2"/>
        <v>382</v>
      </c>
    </row>
    <row r="42" spans="1:36">
      <c r="A42" s="280" t="s">
        <v>753</v>
      </c>
      <c r="B42" s="287" t="s">
        <v>98</v>
      </c>
      <c r="C42" s="227"/>
      <c r="D42" s="227"/>
      <c r="E42" s="227"/>
      <c r="F42" s="227"/>
      <c r="G42" s="227"/>
      <c r="H42" s="227"/>
      <c r="I42" s="227"/>
      <c r="J42" s="227"/>
      <c r="K42" s="227"/>
      <c r="L42" s="227"/>
      <c r="M42" s="227"/>
      <c r="N42" s="227"/>
      <c r="O42" s="227"/>
      <c r="P42" s="227"/>
      <c r="Q42" s="227"/>
      <c r="R42" s="227"/>
      <c r="S42" s="227"/>
      <c r="T42" s="227"/>
      <c r="U42" s="227"/>
      <c r="V42" s="227"/>
      <c r="W42" s="227"/>
      <c r="X42" s="227"/>
      <c r="Y42" s="227"/>
      <c r="Z42" s="227"/>
      <c r="AA42" s="227"/>
      <c r="AB42" s="227"/>
      <c r="AC42" s="227"/>
      <c r="AD42" s="227"/>
      <c r="AE42" s="227"/>
      <c r="AF42" s="227"/>
      <c r="AG42" s="227"/>
      <c r="AH42" s="145">
        <f t="shared" si="3"/>
        <v>0</v>
      </c>
      <c r="AI42" s="145">
        <f t="shared" si="4"/>
        <v>0</v>
      </c>
      <c r="AJ42" s="145">
        <f t="shared" si="2"/>
        <v>0</v>
      </c>
    </row>
    <row r="43" spans="1:36">
      <c r="A43" s="280" t="s">
        <v>641</v>
      </c>
      <c r="B43" s="287" t="s">
        <v>98</v>
      </c>
      <c r="C43" s="227"/>
      <c r="D43" s="227"/>
      <c r="E43" s="227"/>
      <c r="F43" s="296">
        <v>20</v>
      </c>
      <c r="G43" s="227"/>
      <c r="H43" s="227"/>
      <c r="I43" s="227"/>
      <c r="J43" s="227"/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7"/>
      <c r="X43" s="227"/>
      <c r="Y43" s="227"/>
      <c r="Z43" s="227"/>
      <c r="AA43" s="227"/>
      <c r="AB43" s="227"/>
      <c r="AC43" s="227"/>
      <c r="AD43" s="227"/>
      <c r="AE43" s="227"/>
      <c r="AF43" s="227"/>
      <c r="AG43" s="227"/>
      <c r="AH43" s="145">
        <f t="shared" si="3"/>
        <v>20</v>
      </c>
      <c r="AI43" s="145">
        <f t="shared" si="4"/>
        <v>20</v>
      </c>
      <c r="AJ43" s="145">
        <f t="shared" si="2"/>
        <v>0</v>
      </c>
    </row>
    <row r="44" spans="1:36">
      <c r="A44" s="275" t="s">
        <v>532</v>
      </c>
      <c r="B44" s="276" t="s">
        <v>98</v>
      </c>
      <c r="C44" s="237"/>
      <c r="D44" s="237"/>
      <c r="E44" s="237"/>
      <c r="F44" s="237"/>
      <c r="G44" s="237"/>
      <c r="H44" s="237"/>
      <c r="I44" s="237"/>
      <c r="J44" s="41">
        <v>24</v>
      </c>
      <c r="K44" s="41">
        <v>17</v>
      </c>
      <c r="L44" s="41">
        <v>57</v>
      </c>
      <c r="M44" s="41">
        <v>80</v>
      </c>
      <c r="N44" s="41">
        <v>70</v>
      </c>
      <c r="O44" s="41">
        <v>57</v>
      </c>
      <c r="P44" s="237"/>
      <c r="Q44" s="41">
        <v>67</v>
      </c>
      <c r="R44" s="41">
        <v>73</v>
      </c>
      <c r="S44" s="41">
        <v>72</v>
      </c>
      <c r="T44" s="41">
        <v>80</v>
      </c>
      <c r="U44" s="41">
        <v>71</v>
      </c>
      <c r="V44" s="41">
        <v>80</v>
      </c>
      <c r="W44" s="236"/>
      <c r="X44" s="41">
        <v>80</v>
      </c>
      <c r="Y44" s="236"/>
      <c r="Z44" s="237"/>
      <c r="AA44" s="236"/>
      <c r="AB44" s="100">
        <v>62</v>
      </c>
      <c r="AC44" s="41">
        <v>80</v>
      </c>
      <c r="AD44" s="41">
        <v>80</v>
      </c>
      <c r="AE44" s="41">
        <v>75</v>
      </c>
      <c r="AF44" s="41">
        <v>60</v>
      </c>
      <c r="AG44" s="41">
        <v>40</v>
      </c>
      <c r="AH44" s="145">
        <f t="shared" si="3"/>
        <v>1225</v>
      </c>
      <c r="AI44" s="145">
        <f t="shared" si="4"/>
        <v>933</v>
      </c>
      <c r="AJ44" s="145">
        <f t="shared" si="2"/>
        <v>292</v>
      </c>
    </row>
    <row r="45" spans="1:36">
      <c r="A45" s="275" t="s">
        <v>805</v>
      </c>
      <c r="B45" s="276" t="s">
        <v>98</v>
      </c>
      <c r="C45" s="298"/>
      <c r="D45" s="298"/>
      <c r="E45" s="298"/>
      <c r="F45" s="298"/>
      <c r="G45" s="298"/>
      <c r="H45" s="297"/>
      <c r="I45" s="237"/>
      <c r="J45" s="237"/>
      <c r="K45" s="237"/>
      <c r="L45" s="237"/>
      <c r="M45" s="237"/>
      <c r="N45" s="237"/>
      <c r="O45" s="237"/>
      <c r="P45" s="250"/>
      <c r="Q45" s="41">
        <v>24</v>
      </c>
      <c r="R45" s="250"/>
      <c r="S45" s="250"/>
      <c r="T45" s="41">
        <v>17</v>
      </c>
      <c r="U45" s="41">
        <v>16</v>
      </c>
      <c r="V45" s="41">
        <v>7</v>
      </c>
      <c r="W45" s="41">
        <v>68</v>
      </c>
      <c r="X45" s="41">
        <v>61</v>
      </c>
      <c r="Y45" s="41">
        <v>80</v>
      </c>
      <c r="Z45" s="41">
        <v>80</v>
      </c>
      <c r="AA45" s="41">
        <v>66</v>
      </c>
      <c r="AB45" s="41">
        <v>80</v>
      </c>
      <c r="AC45" s="297"/>
      <c r="AD45" s="100">
        <v>5</v>
      </c>
      <c r="AE45" s="41">
        <v>32</v>
      </c>
      <c r="AF45" s="297"/>
      <c r="AG45" s="297"/>
      <c r="AH45" s="145">
        <f t="shared" si="3"/>
        <v>536</v>
      </c>
      <c r="AI45" s="145">
        <f t="shared" si="4"/>
        <v>489</v>
      </c>
      <c r="AJ45" s="145">
        <f t="shared" si="2"/>
        <v>47</v>
      </c>
    </row>
    <row r="46" spans="1:36">
      <c r="A46" s="227" t="s">
        <v>642</v>
      </c>
      <c r="B46" s="305" t="s">
        <v>104</v>
      </c>
      <c r="C46" s="227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41">
        <v>12</v>
      </c>
      <c r="X46" s="227"/>
      <c r="Y46" s="227"/>
      <c r="Z46" s="227"/>
      <c r="AA46" s="227"/>
      <c r="AB46" s="227"/>
      <c r="AC46" s="227"/>
      <c r="AD46" s="227"/>
      <c r="AE46" s="227"/>
      <c r="AF46" s="227"/>
      <c r="AG46" s="227"/>
      <c r="AH46" s="145">
        <f t="shared" si="3"/>
        <v>12</v>
      </c>
      <c r="AI46" s="145">
        <f t="shared" si="4"/>
        <v>12</v>
      </c>
      <c r="AJ46" s="145">
        <f t="shared" si="2"/>
        <v>0</v>
      </c>
    </row>
    <row r="47" spans="1:36">
      <c r="A47" s="275" t="s">
        <v>639</v>
      </c>
      <c r="B47" s="276" t="s">
        <v>104</v>
      </c>
      <c r="C47" s="41">
        <v>80</v>
      </c>
      <c r="D47" s="41">
        <v>53</v>
      </c>
      <c r="E47" s="237"/>
      <c r="F47" s="41">
        <v>34</v>
      </c>
      <c r="G47" s="41">
        <v>80</v>
      </c>
      <c r="H47" s="41">
        <v>80</v>
      </c>
      <c r="I47" s="41">
        <v>80</v>
      </c>
      <c r="J47" s="41">
        <v>80</v>
      </c>
      <c r="K47" s="41">
        <v>40</v>
      </c>
      <c r="L47" s="41">
        <v>80</v>
      </c>
      <c r="M47" s="41">
        <v>80</v>
      </c>
      <c r="N47" s="41">
        <v>80</v>
      </c>
      <c r="O47" s="41">
        <v>80</v>
      </c>
      <c r="P47" s="41">
        <v>64</v>
      </c>
      <c r="Q47" s="41">
        <v>56</v>
      </c>
      <c r="R47" s="41">
        <v>80</v>
      </c>
      <c r="S47" s="41">
        <v>80</v>
      </c>
      <c r="T47" s="250"/>
      <c r="U47" s="41">
        <v>64</v>
      </c>
      <c r="V47" s="41">
        <v>73</v>
      </c>
      <c r="W47" s="236"/>
      <c r="X47" s="236"/>
      <c r="Y47" s="236"/>
      <c r="Z47" s="236"/>
      <c r="AA47" s="236"/>
      <c r="AB47" s="297"/>
      <c r="AC47" s="296">
        <v>80</v>
      </c>
      <c r="AD47" s="41">
        <v>65</v>
      </c>
      <c r="AE47" s="297"/>
      <c r="AF47" s="41">
        <v>70</v>
      </c>
      <c r="AG47" s="41">
        <v>62</v>
      </c>
      <c r="AH47" s="145">
        <f t="shared" si="3"/>
        <v>1541</v>
      </c>
      <c r="AI47" s="145">
        <f t="shared" si="4"/>
        <v>1031</v>
      </c>
      <c r="AJ47" s="145">
        <f t="shared" si="2"/>
        <v>377</v>
      </c>
    </row>
    <row r="48" spans="1:36">
      <c r="A48" s="227" t="s">
        <v>907</v>
      </c>
      <c r="B48" s="227" t="s">
        <v>104</v>
      </c>
      <c r="C48" s="227"/>
      <c r="D48" s="227"/>
      <c r="E48" s="227"/>
      <c r="F48" s="227"/>
      <c r="G48" s="227"/>
      <c r="H48" s="227"/>
      <c r="I48" s="227"/>
      <c r="J48" s="227"/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  <c r="W48" s="227"/>
      <c r="X48" s="227"/>
      <c r="Y48" s="227"/>
      <c r="Z48" s="227"/>
      <c r="AA48" s="41">
        <v>14</v>
      </c>
      <c r="AB48" s="227"/>
      <c r="AC48" s="227"/>
      <c r="AD48" s="227"/>
      <c r="AE48" s="227"/>
      <c r="AF48" s="227"/>
      <c r="AG48" s="227"/>
      <c r="AH48" s="145">
        <f t="shared" si="3"/>
        <v>14</v>
      </c>
      <c r="AI48" s="145">
        <f t="shared" si="4"/>
        <v>14</v>
      </c>
      <c r="AJ48" s="145">
        <f t="shared" si="2"/>
        <v>0</v>
      </c>
    </row>
    <row r="49" spans="1:36">
      <c r="A49" s="275" t="s">
        <v>477</v>
      </c>
      <c r="B49" s="276" t="s">
        <v>104</v>
      </c>
      <c r="C49" s="41">
        <v>49</v>
      </c>
      <c r="D49" s="41">
        <v>80</v>
      </c>
      <c r="E49" s="41">
        <v>80</v>
      </c>
      <c r="F49" s="41">
        <v>46</v>
      </c>
      <c r="G49" s="41">
        <v>15</v>
      </c>
      <c r="H49" s="41">
        <v>80</v>
      </c>
      <c r="I49" s="41">
        <v>80</v>
      </c>
      <c r="J49" s="41">
        <v>80</v>
      </c>
      <c r="K49" s="41">
        <v>80</v>
      </c>
      <c r="L49" s="41">
        <v>80</v>
      </c>
      <c r="M49" s="41">
        <v>80</v>
      </c>
      <c r="N49" s="41">
        <v>74</v>
      </c>
      <c r="O49" s="41">
        <v>30</v>
      </c>
      <c r="P49" s="41">
        <v>64</v>
      </c>
      <c r="Q49" s="237"/>
      <c r="R49" s="41">
        <v>80</v>
      </c>
      <c r="S49" s="41">
        <v>80</v>
      </c>
      <c r="T49" s="41">
        <v>63</v>
      </c>
      <c r="U49" s="41">
        <v>80</v>
      </c>
      <c r="V49" s="237"/>
      <c r="W49" s="236"/>
      <c r="X49" s="236"/>
      <c r="Y49" s="236"/>
      <c r="Z49" s="236"/>
      <c r="AA49" s="236"/>
      <c r="AB49" s="297"/>
      <c r="AC49" s="296">
        <v>14</v>
      </c>
      <c r="AD49" s="41">
        <v>80</v>
      </c>
      <c r="AE49" s="297"/>
      <c r="AF49" s="41">
        <v>80</v>
      </c>
      <c r="AG49" s="41">
        <v>80</v>
      </c>
      <c r="AH49" s="145">
        <f t="shared" si="3"/>
        <v>1475</v>
      </c>
      <c r="AI49" s="145">
        <f t="shared" si="4"/>
        <v>962</v>
      </c>
      <c r="AJ49" s="145">
        <f t="shared" si="2"/>
        <v>304</v>
      </c>
    </row>
    <row r="50" spans="1:36">
      <c r="A50" s="275" t="s">
        <v>807</v>
      </c>
      <c r="B50" s="276" t="s">
        <v>104</v>
      </c>
      <c r="C50" s="298"/>
      <c r="D50" s="298"/>
      <c r="E50" s="298"/>
      <c r="F50" s="298"/>
      <c r="G50" s="298"/>
      <c r="H50" s="298"/>
      <c r="I50" s="298"/>
      <c r="J50" s="298"/>
      <c r="K50" s="297"/>
      <c r="L50" s="297"/>
      <c r="M50" s="250"/>
      <c r="N50" s="250"/>
      <c r="O50" s="250"/>
      <c r="P50" s="250"/>
      <c r="Q50" s="41">
        <v>80</v>
      </c>
      <c r="R50" s="250"/>
      <c r="S50" s="41">
        <v>80</v>
      </c>
      <c r="T50" s="237"/>
      <c r="U50" s="237"/>
      <c r="V50" s="237"/>
      <c r="W50" s="41">
        <v>3</v>
      </c>
      <c r="X50" s="237"/>
      <c r="Y50" s="237"/>
      <c r="Z50" s="237"/>
      <c r="AA50" s="237"/>
      <c r="AB50" s="237"/>
      <c r="AC50" s="237"/>
      <c r="AD50" s="237"/>
      <c r="AE50" s="237"/>
      <c r="AF50" s="237"/>
      <c r="AG50" s="237"/>
      <c r="AH50" s="145">
        <f t="shared" si="3"/>
        <v>163</v>
      </c>
      <c r="AI50" s="145">
        <f t="shared" si="4"/>
        <v>83</v>
      </c>
      <c r="AJ50" s="145">
        <f t="shared" si="2"/>
        <v>80</v>
      </c>
    </row>
    <row r="51" spans="1:36">
      <c r="A51" s="275" t="s">
        <v>646</v>
      </c>
      <c r="B51" s="276" t="s">
        <v>99</v>
      </c>
      <c r="C51" s="237"/>
      <c r="D51" s="237"/>
      <c r="E51" s="237"/>
      <c r="F51" s="237"/>
      <c r="G51" s="237"/>
      <c r="H51" s="237"/>
      <c r="I51" s="237"/>
      <c r="J51" s="237"/>
      <c r="K51" s="237"/>
      <c r="L51" s="237"/>
      <c r="M51" s="237"/>
      <c r="N51" s="237"/>
      <c r="O51" s="41">
        <v>80</v>
      </c>
      <c r="P51" s="41">
        <v>64</v>
      </c>
      <c r="Q51" s="41">
        <v>72</v>
      </c>
      <c r="R51" s="41">
        <v>80</v>
      </c>
      <c r="S51" s="41">
        <v>14</v>
      </c>
      <c r="T51" s="41">
        <v>80</v>
      </c>
      <c r="U51" s="41">
        <v>80</v>
      </c>
      <c r="V51" s="41">
        <v>80</v>
      </c>
      <c r="W51" s="41">
        <v>80</v>
      </c>
      <c r="X51" s="41">
        <v>80</v>
      </c>
      <c r="Y51" s="41">
        <v>80</v>
      </c>
      <c r="Z51" s="41">
        <v>80</v>
      </c>
      <c r="AA51" s="41">
        <v>80</v>
      </c>
      <c r="AB51" s="237"/>
      <c r="AC51" s="237"/>
      <c r="AD51" s="297"/>
      <c r="AE51" s="41">
        <v>80</v>
      </c>
      <c r="AF51" s="41">
        <v>80</v>
      </c>
      <c r="AG51" s="41">
        <v>18</v>
      </c>
      <c r="AH51" s="145">
        <f t="shared" si="3"/>
        <v>1128</v>
      </c>
      <c r="AI51" s="145">
        <f t="shared" si="4"/>
        <v>832</v>
      </c>
      <c r="AJ51" s="145">
        <f t="shared" si="2"/>
        <v>296</v>
      </c>
    </row>
    <row r="52" spans="1:36">
      <c r="A52" s="275" t="s">
        <v>479</v>
      </c>
      <c r="B52" s="276" t="s">
        <v>99</v>
      </c>
      <c r="C52" s="41">
        <v>55</v>
      </c>
      <c r="D52" s="41">
        <v>27</v>
      </c>
      <c r="E52" s="41">
        <v>80</v>
      </c>
      <c r="F52" s="41">
        <v>80</v>
      </c>
      <c r="G52" s="41">
        <v>80</v>
      </c>
      <c r="H52" s="41">
        <v>80</v>
      </c>
      <c r="I52" s="41">
        <v>80</v>
      </c>
      <c r="J52" s="100">
        <v>70</v>
      </c>
      <c r="K52" s="297"/>
      <c r="L52" s="41">
        <v>80</v>
      </c>
      <c r="M52" s="41">
        <v>80</v>
      </c>
      <c r="N52" s="41">
        <v>80</v>
      </c>
      <c r="O52" s="250"/>
      <c r="P52" s="237"/>
      <c r="Q52" s="237"/>
      <c r="R52" s="41">
        <v>80</v>
      </c>
      <c r="S52" s="299"/>
      <c r="T52" s="299"/>
      <c r="U52" s="299"/>
      <c r="V52" s="299"/>
      <c r="W52" s="236"/>
      <c r="X52" s="41">
        <v>80</v>
      </c>
      <c r="Y52" s="236"/>
      <c r="Z52" s="236"/>
      <c r="AA52" s="237"/>
      <c r="AB52" s="297"/>
      <c r="AC52" s="296">
        <v>68</v>
      </c>
      <c r="AD52" s="41">
        <v>80</v>
      </c>
      <c r="AE52" s="41">
        <v>67</v>
      </c>
      <c r="AF52" s="41">
        <v>80</v>
      </c>
      <c r="AG52" s="41">
        <v>80</v>
      </c>
      <c r="AH52" s="145">
        <f t="shared" si="3"/>
        <v>1327</v>
      </c>
      <c r="AI52" s="145">
        <f t="shared" si="4"/>
        <v>1085</v>
      </c>
      <c r="AJ52" s="145">
        <f t="shared" si="2"/>
        <v>80</v>
      </c>
    </row>
    <row r="53" spans="1:36">
      <c r="A53" s="275" t="s">
        <v>627</v>
      </c>
      <c r="B53" s="276" t="s">
        <v>99</v>
      </c>
      <c r="C53" s="41">
        <v>35</v>
      </c>
      <c r="D53" s="41">
        <v>65</v>
      </c>
      <c r="E53" s="237"/>
      <c r="F53" s="100">
        <v>13</v>
      </c>
      <c r="G53" s="41">
        <v>76</v>
      </c>
      <c r="H53" s="41">
        <v>52</v>
      </c>
      <c r="I53" s="41">
        <v>25</v>
      </c>
      <c r="J53" s="41">
        <v>26</v>
      </c>
      <c r="K53" s="41">
        <v>59</v>
      </c>
      <c r="L53" s="41">
        <v>22</v>
      </c>
      <c r="M53" s="41">
        <v>80</v>
      </c>
      <c r="N53" s="237"/>
      <c r="O53" s="41">
        <v>80</v>
      </c>
      <c r="P53" s="41">
        <v>64</v>
      </c>
      <c r="Q53" s="237"/>
      <c r="R53" s="41">
        <v>16</v>
      </c>
      <c r="S53" s="41">
        <v>80</v>
      </c>
      <c r="T53" s="237"/>
      <c r="U53" s="237"/>
      <c r="V53" s="41">
        <v>71</v>
      </c>
      <c r="W53" s="41">
        <v>80</v>
      </c>
      <c r="X53" s="41">
        <v>65</v>
      </c>
      <c r="Y53" s="41">
        <v>80</v>
      </c>
      <c r="Z53" s="41">
        <v>60</v>
      </c>
      <c r="AA53" s="41">
        <v>64</v>
      </c>
      <c r="AB53" s="41">
        <v>80</v>
      </c>
      <c r="AC53" s="41">
        <v>80</v>
      </c>
      <c r="AD53" s="41">
        <v>80</v>
      </c>
      <c r="AE53" s="237"/>
      <c r="AF53" s="237"/>
      <c r="AG53" s="41">
        <v>27</v>
      </c>
      <c r="AH53" s="145">
        <f t="shared" si="3"/>
        <v>1380</v>
      </c>
      <c r="AI53" s="145">
        <f t="shared" si="4"/>
        <v>1064</v>
      </c>
      <c r="AJ53" s="145">
        <f t="shared" si="2"/>
        <v>216</v>
      </c>
    </row>
    <row r="54" spans="1:36">
      <c r="A54" s="275" t="s">
        <v>645</v>
      </c>
      <c r="B54" s="276" t="s">
        <v>644</v>
      </c>
      <c r="C54" s="41">
        <v>58</v>
      </c>
      <c r="D54" s="41">
        <v>80</v>
      </c>
      <c r="E54" s="41">
        <v>58</v>
      </c>
      <c r="F54" s="41">
        <v>57</v>
      </c>
      <c r="G54" s="297"/>
      <c r="H54" s="41">
        <v>28</v>
      </c>
      <c r="I54" s="41">
        <v>55</v>
      </c>
      <c r="J54" s="41">
        <v>54</v>
      </c>
      <c r="K54" s="41">
        <v>21</v>
      </c>
      <c r="L54" s="100">
        <v>48</v>
      </c>
      <c r="M54" s="41">
        <v>76</v>
      </c>
      <c r="N54" s="41">
        <v>80</v>
      </c>
      <c r="O54" s="41">
        <v>75</v>
      </c>
      <c r="P54" s="41">
        <v>64</v>
      </c>
      <c r="Q54" s="41">
        <v>20</v>
      </c>
      <c r="R54" s="41">
        <v>64</v>
      </c>
      <c r="S54" s="250"/>
      <c r="T54" s="41">
        <v>80</v>
      </c>
      <c r="U54" s="237"/>
      <c r="V54" s="237"/>
      <c r="W54" s="237"/>
      <c r="X54" s="237"/>
      <c r="Y54" s="41">
        <v>30</v>
      </c>
      <c r="Z54" s="41">
        <v>80</v>
      </c>
      <c r="AA54" s="41">
        <v>80</v>
      </c>
      <c r="AB54" s="41">
        <v>72</v>
      </c>
      <c r="AC54" s="237"/>
      <c r="AD54" s="41">
        <v>20</v>
      </c>
      <c r="AE54" s="41">
        <v>80</v>
      </c>
      <c r="AF54" s="41">
        <v>80</v>
      </c>
      <c r="AG54" s="41">
        <v>53</v>
      </c>
      <c r="AH54" s="145">
        <f t="shared" si="3"/>
        <v>1413</v>
      </c>
      <c r="AI54" s="145">
        <f t="shared" si="4"/>
        <v>1064</v>
      </c>
      <c r="AJ54" s="145">
        <f t="shared" si="2"/>
        <v>153</v>
      </c>
    </row>
    <row r="55" spans="1:36">
      <c r="A55" s="275" t="s">
        <v>464</v>
      </c>
      <c r="B55" s="276" t="s">
        <v>99</v>
      </c>
      <c r="C55" s="296">
        <v>22</v>
      </c>
      <c r="D55" s="237"/>
      <c r="E55" s="41">
        <v>22</v>
      </c>
      <c r="F55" s="297"/>
      <c r="G55" s="41">
        <v>4</v>
      </c>
      <c r="H55" s="237"/>
      <c r="I55" s="237"/>
      <c r="J55" s="297"/>
      <c r="K55" s="41">
        <v>80</v>
      </c>
      <c r="L55" s="297"/>
      <c r="M55" s="41">
        <v>4</v>
      </c>
      <c r="N55" s="41">
        <v>70</v>
      </c>
      <c r="O55" s="41">
        <v>5</v>
      </c>
      <c r="P55" s="294"/>
      <c r="Q55" s="41">
        <v>60</v>
      </c>
      <c r="R55" s="250"/>
      <c r="S55" s="294"/>
      <c r="T55" s="41">
        <v>51</v>
      </c>
      <c r="U55" s="237"/>
      <c r="V55" s="237"/>
      <c r="W55" s="41">
        <v>49</v>
      </c>
      <c r="X55" s="41">
        <v>15</v>
      </c>
      <c r="Y55" s="41">
        <v>50</v>
      </c>
      <c r="Z55" s="41">
        <v>20</v>
      </c>
      <c r="AA55" s="41">
        <v>16</v>
      </c>
      <c r="AB55" s="41">
        <v>8</v>
      </c>
      <c r="AC55" s="100">
        <v>6</v>
      </c>
      <c r="AD55" s="297"/>
      <c r="AE55" s="41">
        <v>48</v>
      </c>
      <c r="AF55" s="41">
        <v>5</v>
      </c>
      <c r="AG55" s="297"/>
      <c r="AH55" s="145">
        <f t="shared" si="3"/>
        <v>535</v>
      </c>
      <c r="AI55" s="145">
        <f t="shared" si="4"/>
        <v>351</v>
      </c>
      <c r="AJ55" s="145">
        <f t="shared" si="2"/>
        <v>140</v>
      </c>
    </row>
    <row r="56" spans="1:36">
      <c r="A56" s="227" t="s">
        <v>861</v>
      </c>
      <c r="B56" s="300" t="s">
        <v>107</v>
      </c>
      <c r="C56" s="227"/>
      <c r="D56" s="227"/>
      <c r="E56" s="227"/>
      <c r="F56" s="227"/>
      <c r="G56" s="227"/>
      <c r="H56" s="227"/>
      <c r="I56" s="227"/>
      <c r="J56" s="227"/>
      <c r="K56" s="227"/>
      <c r="L56" s="227"/>
      <c r="M56" s="227"/>
      <c r="N56" s="41">
        <v>10</v>
      </c>
      <c r="O56" s="227"/>
      <c r="P56" s="227"/>
      <c r="Q56" s="227"/>
      <c r="R56" s="227"/>
      <c r="S56" s="227"/>
      <c r="T56" s="227"/>
      <c r="U56" s="227"/>
      <c r="V56" s="227"/>
      <c r="W56" s="227"/>
      <c r="X56" s="227"/>
      <c r="Y56" s="41">
        <v>16</v>
      </c>
      <c r="Z56" s="227"/>
      <c r="AA56" s="227"/>
      <c r="AB56" s="227"/>
      <c r="AC56" s="227"/>
      <c r="AD56" s="227"/>
      <c r="AE56" s="227"/>
      <c r="AF56" s="227"/>
      <c r="AG56" s="227"/>
      <c r="AH56" s="145">
        <f t="shared" si="3"/>
        <v>26</v>
      </c>
      <c r="AI56" s="145">
        <f t="shared" si="4"/>
        <v>26</v>
      </c>
      <c r="AJ56" s="145">
        <f t="shared" si="2"/>
        <v>0</v>
      </c>
    </row>
    <row r="57" spans="1:36">
      <c r="A57" s="275" t="s">
        <v>465</v>
      </c>
      <c r="B57" s="276" t="s">
        <v>107</v>
      </c>
      <c r="C57" s="237"/>
      <c r="D57" s="237"/>
      <c r="E57" s="237"/>
      <c r="F57" s="237"/>
      <c r="G57" s="237"/>
      <c r="H57" s="237"/>
      <c r="I57" s="237"/>
      <c r="J57" s="237"/>
      <c r="K57" s="237"/>
      <c r="L57" s="237"/>
      <c r="M57" s="237"/>
      <c r="N57" s="237"/>
      <c r="O57" s="41">
        <v>50</v>
      </c>
      <c r="P57" s="41">
        <v>59</v>
      </c>
      <c r="Q57" s="237"/>
      <c r="R57" s="237"/>
      <c r="S57" s="237"/>
      <c r="T57" s="237"/>
      <c r="U57" s="237"/>
      <c r="V57" s="237"/>
      <c r="W57" s="237"/>
      <c r="X57" s="41">
        <v>16</v>
      </c>
      <c r="Y57" s="41">
        <v>67</v>
      </c>
      <c r="Z57" s="41">
        <v>72</v>
      </c>
      <c r="AA57" s="41">
        <v>80</v>
      </c>
      <c r="AB57" s="41">
        <v>80</v>
      </c>
      <c r="AC57" s="41">
        <v>77</v>
      </c>
      <c r="AD57" s="237"/>
      <c r="AE57" s="237"/>
      <c r="AF57" s="237"/>
      <c r="AG57" s="237"/>
      <c r="AH57" s="145">
        <f t="shared" si="3"/>
        <v>501</v>
      </c>
      <c r="AI57" s="145">
        <f t="shared" si="4"/>
        <v>442</v>
      </c>
      <c r="AJ57" s="145">
        <f t="shared" si="2"/>
        <v>59</v>
      </c>
    </row>
    <row r="58" spans="1:36">
      <c r="A58" s="280" t="s">
        <v>855</v>
      </c>
      <c r="B58" s="286" t="s">
        <v>107</v>
      </c>
      <c r="C58" s="227"/>
      <c r="D58" s="227"/>
      <c r="E58" s="227"/>
      <c r="F58" s="227"/>
      <c r="G58" s="227"/>
      <c r="H58" s="227"/>
      <c r="I58" s="227"/>
      <c r="J58" s="227"/>
      <c r="K58" s="227"/>
      <c r="L58" s="41">
        <v>38</v>
      </c>
      <c r="M58" s="294"/>
      <c r="N58" s="227"/>
      <c r="O58" s="227"/>
      <c r="P58" s="227"/>
      <c r="Q58" s="227"/>
      <c r="R58" s="227"/>
      <c r="S58" s="227"/>
      <c r="T58" s="227"/>
      <c r="U58" s="227"/>
      <c r="V58" s="227"/>
      <c r="W58" s="227"/>
      <c r="X58" s="227"/>
      <c r="Y58" s="227"/>
      <c r="Z58" s="227"/>
      <c r="AA58" s="227"/>
      <c r="AB58" s="227"/>
      <c r="AC58" s="227"/>
      <c r="AD58" s="227"/>
      <c r="AE58" s="227"/>
      <c r="AF58" s="227"/>
      <c r="AG58" s="227"/>
      <c r="AH58" s="145">
        <f t="shared" si="3"/>
        <v>38</v>
      </c>
      <c r="AI58" s="145">
        <f t="shared" si="4"/>
        <v>0</v>
      </c>
      <c r="AJ58" s="145">
        <f t="shared" si="2"/>
        <v>38</v>
      </c>
    </row>
    <row r="59" spans="1:36">
      <c r="A59" s="275" t="s">
        <v>647</v>
      </c>
      <c r="B59" s="276" t="s">
        <v>107</v>
      </c>
      <c r="C59" s="41">
        <v>80</v>
      </c>
      <c r="D59" s="41">
        <v>80</v>
      </c>
      <c r="E59" s="41">
        <v>80</v>
      </c>
      <c r="F59" s="41">
        <v>80</v>
      </c>
      <c r="G59" s="41">
        <v>80</v>
      </c>
      <c r="H59" s="41">
        <v>69</v>
      </c>
      <c r="I59" s="41">
        <v>80</v>
      </c>
      <c r="J59" s="237"/>
      <c r="K59" s="41">
        <v>80</v>
      </c>
      <c r="L59" s="41">
        <v>42</v>
      </c>
      <c r="M59" s="237"/>
      <c r="N59" s="237"/>
      <c r="O59" s="237"/>
      <c r="P59" s="237"/>
      <c r="Q59" s="237"/>
      <c r="R59" s="237"/>
      <c r="S59" s="237"/>
      <c r="T59" s="237"/>
      <c r="U59" s="237"/>
      <c r="V59" s="237"/>
      <c r="W59" s="237"/>
      <c r="X59" s="237"/>
      <c r="Y59" s="237"/>
      <c r="Z59" s="237"/>
      <c r="AA59" s="237"/>
      <c r="AB59" s="237"/>
      <c r="AC59" s="237"/>
      <c r="AD59" s="237"/>
      <c r="AE59" s="237"/>
      <c r="AF59" s="237"/>
      <c r="AG59" s="237"/>
      <c r="AH59" s="145">
        <f t="shared" si="3"/>
        <v>671</v>
      </c>
      <c r="AI59" s="145">
        <f t="shared" si="4"/>
        <v>309</v>
      </c>
      <c r="AJ59" s="145">
        <f t="shared" si="2"/>
        <v>122</v>
      </c>
    </row>
    <row r="60" spans="1:36">
      <c r="A60" s="275" t="s">
        <v>810</v>
      </c>
      <c r="B60" s="276" t="s">
        <v>107</v>
      </c>
      <c r="C60" s="237"/>
      <c r="D60" s="237"/>
      <c r="E60" s="41">
        <v>71</v>
      </c>
      <c r="F60" s="41">
        <v>80</v>
      </c>
      <c r="G60" s="41">
        <v>80</v>
      </c>
      <c r="H60" s="297"/>
      <c r="I60" s="41">
        <v>26</v>
      </c>
      <c r="J60" s="41">
        <v>54</v>
      </c>
      <c r="K60" s="237"/>
      <c r="L60" s="237"/>
      <c r="M60" s="237"/>
      <c r="N60" s="237"/>
      <c r="O60" s="250"/>
      <c r="P60" s="237"/>
      <c r="Q60" s="237"/>
      <c r="R60" s="237"/>
      <c r="S60" s="237"/>
      <c r="T60" s="41">
        <v>56</v>
      </c>
      <c r="U60" s="100">
        <v>70</v>
      </c>
      <c r="V60" s="41">
        <v>80</v>
      </c>
      <c r="W60" s="100">
        <v>70</v>
      </c>
      <c r="X60" s="41">
        <v>80</v>
      </c>
      <c r="Y60" s="41">
        <v>64</v>
      </c>
      <c r="Z60" s="41">
        <v>80</v>
      </c>
      <c r="AA60" s="41">
        <v>80</v>
      </c>
      <c r="AB60" s="41">
        <v>80</v>
      </c>
      <c r="AC60" s="41">
        <v>80</v>
      </c>
      <c r="AD60" s="41">
        <v>60</v>
      </c>
      <c r="AE60" s="237"/>
      <c r="AF60" s="297"/>
      <c r="AG60" s="297"/>
      <c r="AH60" s="145">
        <f t="shared" si="3"/>
        <v>1111</v>
      </c>
      <c r="AI60" s="145">
        <f t="shared" si="4"/>
        <v>890</v>
      </c>
      <c r="AJ60" s="145">
        <f t="shared" si="2"/>
        <v>150</v>
      </c>
    </row>
    <row r="61" spans="1:36">
      <c r="A61" s="280" t="s">
        <v>845</v>
      </c>
      <c r="B61" s="286" t="s">
        <v>107</v>
      </c>
      <c r="C61" s="227"/>
      <c r="D61" s="227"/>
      <c r="E61" s="41">
        <v>22</v>
      </c>
      <c r="F61" s="227"/>
      <c r="G61" s="227"/>
      <c r="H61" s="227"/>
      <c r="I61" s="227"/>
      <c r="J61" s="227"/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  <c r="W61" s="227"/>
      <c r="X61" s="227"/>
      <c r="Y61" s="227"/>
      <c r="Z61" s="227"/>
      <c r="AA61" s="227"/>
      <c r="AB61" s="227"/>
      <c r="AC61" s="227"/>
      <c r="AD61" s="227"/>
      <c r="AE61" s="227"/>
      <c r="AF61" s="227"/>
      <c r="AG61" s="227"/>
      <c r="AH61" s="145">
        <f t="shared" si="3"/>
        <v>22</v>
      </c>
      <c r="AI61" s="145">
        <f t="shared" si="4"/>
        <v>0</v>
      </c>
      <c r="AJ61" s="145">
        <f t="shared" si="2"/>
        <v>0</v>
      </c>
    </row>
    <row r="62" spans="1:36">
      <c r="A62" s="275" t="s">
        <v>468</v>
      </c>
      <c r="B62" s="276" t="s">
        <v>107</v>
      </c>
      <c r="C62" s="41">
        <v>80</v>
      </c>
      <c r="D62" s="41">
        <v>68</v>
      </c>
      <c r="E62" s="41">
        <v>58</v>
      </c>
      <c r="F62" s="237"/>
      <c r="G62" s="237"/>
      <c r="H62" s="41">
        <v>80</v>
      </c>
      <c r="I62" s="41">
        <v>54</v>
      </c>
      <c r="J62" s="41">
        <v>80</v>
      </c>
      <c r="K62" s="41">
        <v>80</v>
      </c>
      <c r="L62" s="41">
        <v>80</v>
      </c>
      <c r="M62" s="41">
        <v>80</v>
      </c>
      <c r="N62" s="41">
        <v>80</v>
      </c>
      <c r="O62" s="41">
        <v>80</v>
      </c>
      <c r="P62" s="41">
        <v>5</v>
      </c>
      <c r="Q62" s="237"/>
      <c r="R62" s="41">
        <v>66</v>
      </c>
      <c r="S62" s="41">
        <v>80</v>
      </c>
      <c r="T62" s="41">
        <v>29</v>
      </c>
      <c r="U62" s="237"/>
      <c r="V62" s="237"/>
      <c r="W62" s="236"/>
      <c r="X62" s="236"/>
      <c r="Y62" s="236"/>
      <c r="Z62" s="236"/>
      <c r="AA62" s="236"/>
      <c r="AB62" s="237"/>
      <c r="AC62" s="237"/>
      <c r="AD62" s="237"/>
      <c r="AE62" s="237"/>
      <c r="AF62" s="237"/>
      <c r="AG62" s="237"/>
      <c r="AH62" s="145">
        <f t="shared" si="3"/>
        <v>1000</v>
      </c>
      <c r="AI62" s="145">
        <f t="shared" si="4"/>
        <v>629</v>
      </c>
      <c r="AJ62" s="145">
        <f t="shared" si="2"/>
        <v>165</v>
      </c>
    </row>
    <row r="63" spans="1:36">
      <c r="A63" s="275" t="s">
        <v>808</v>
      </c>
      <c r="B63" s="276" t="s">
        <v>107</v>
      </c>
      <c r="C63" s="298"/>
      <c r="D63" s="298"/>
      <c r="E63" s="298"/>
      <c r="F63" s="41">
        <v>60</v>
      </c>
      <c r="G63" s="41">
        <v>65</v>
      </c>
      <c r="H63" s="237"/>
      <c r="I63" s="237"/>
      <c r="J63" s="237"/>
      <c r="K63" s="237"/>
      <c r="L63" s="237"/>
      <c r="M63" s="237"/>
      <c r="N63" s="237"/>
      <c r="O63" s="237"/>
      <c r="P63" s="237"/>
      <c r="Q63" s="237"/>
      <c r="R63" s="237"/>
      <c r="S63" s="41">
        <v>66</v>
      </c>
      <c r="T63" s="41">
        <v>80</v>
      </c>
      <c r="U63" s="41">
        <v>80</v>
      </c>
      <c r="V63" s="41">
        <v>80</v>
      </c>
      <c r="W63" s="41">
        <v>80</v>
      </c>
      <c r="X63" s="41">
        <v>64</v>
      </c>
      <c r="Y63" s="237"/>
      <c r="Z63" s="237"/>
      <c r="AA63" s="237"/>
      <c r="AB63" s="237"/>
      <c r="AC63" s="237"/>
      <c r="AD63" s="237"/>
      <c r="AE63" s="41">
        <v>13</v>
      </c>
      <c r="AF63" s="41">
        <v>10</v>
      </c>
      <c r="AG63" s="41">
        <v>80</v>
      </c>
      <c r="AH63" s="145">
        <f t="shared" si="3"/>
        <v>678</v>
      </c>
      <c r="AI63" s="145">
        <f t="shared" si="4"/>
        <v>518</v>
      </c>
      <c r="AJ63" s="145">
        <f t="shared" si="2"/>
        <v>160</v>
      </c>
    </row>
    <row r="64" spans="1:36">
      <c r="A64" s="275" t="s">
        <v>649</v>
      </c>
      <c r="B64" s="276" t="s">
        <v>314</v>
      </c>
      <c r="C64" s="237"/>
      <c r="D64" s="237"/>
      <c r="E64" s="237"/>
      <c r="F64" s="237"/>
      <c r="G64" s="237"/>
      <c r="H64" s="41">
        <v>11</v>
      </c>
      <c r="I64" s="237"/>
      <c r="J64" s="41">
        <v>26</v>
      </c>
      <c r="K64" s="41">
        <v>40</v>
      </c>
      <c r="L64" s="237"/>
      <c r="M64" s="237"/>
      <c r="N64" s="237"/>
      <c r="O64" s="237"/>
      <c r="P64" s="237"/>
      <c r="Q64" s="41">
        <v>80</v>
      </c>
      <c r="R64" s="41">
        <v>14</v>
      </c>
      <c r="S64" s="237"/>
      <c r="T64" s="237"/>
      <c r="U64" s="237"/>
      <c r="V64" s="237"/>
      <c r="W64" s="237"/>
      <c r="X64" s="237"/>
      <c r="Y64" s="237"/>
      <c r="Z64" s="237"/>
      <c r="AA64" s="237"/>
      <c r="AB64" s="41">
        <v>65</v>
      </c>
      <c r="AC64" s="41">
        <v>66</v>
      </c>
      <c r="AD64" s="41">
        <v>70</v>
      </c>
      <c r="AE64" s="41">
        <v>80</v>
      </c>
      <c r="AF64" s="41">
        <v>75</v>
      </c>
      <c r="AG64" s="41">
        <v>74</v>
      </c>
      <c r="AH64" s="145">
        <f t="shared" si="3"/>
        <v>601</v>
      </c>
      <c r="AI64" s="145">
        <f t="shared" si="4"/>
        <v>481</v>
      </c>
      <c r="AJ64" s="145">
        <f t="shared" si="2"/>
        <v>120</v>
      </c>
    </row>
    <row r="65" spans="1:36" ht="15.6">
      <c r="AH65"/>
      <c r="AI65"/>
      <c r="AJ65"/>
    </row>
    <row r="66" spans="1:36">
      <c r="A66" s="136" t="s">
        <v>125</v>
      </c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</row>
    <row r="67" spans="1:36">
      <c r="A67" s="137" t="s">
        <v>813</v>
      </c>
      <c r="AH67"/>
      <c r="AI67"/>
      <c r="AJ67"/>
    </row>
    <row r="68" spans="1:36">
      <c r="A68" s="138" t="s">
        <v>131</v>
      </c>
      <c r="AH68"/>
      <c r="AI68"/>
      <c r="AJ68"/>
    </row>
    <row r="69" spans="1:36">
      <c r="A69" s="139" t="s">
        <v>123</v>
      </c>
    </row>
    <row r="70" spans="1:36">
      <c r="A70" s="140" t="s">
        <v>124</v>
      </c>
    </row>
    <row r="71" spans="1:36">
      <c r="A71" s="141" t="s">
        <v>126</v>
      </c>
    </row>
    <row r="72" spans="1:36">
      <c r="A72" s="142" t="s">
        <v>127</v>
      </c>
    </row>
    <row r="73" spans="1:36">
      <c r="A73" s="143" t="s">
        <v>132</v>
      </c>
    </row>
    <row r="74" spans="1:36">
      <c r="A74" s="146" t="s">
        <v>272</v>
      </c>
    </row>
    <row r="75" spans="1:36">
      <c r="A75" s="289" t="s">
        <v>827</v>
      </c>
    </row>
  </sheetData>
  <dataConsolidate/>
  <mergeCells count="15">
    <mergeCell ref="AB20:AG20"/>
    <mergeCell ref="AH1:AJ1"/>
    <mergeCell ref="H9:L9"/>
    <mergeCell ref="C9:G9"/>
    <mergeCell ref="C18:G18"/>
    <mergeCell ref="O18:W18"/>
    <mergeCell ref="C1:E1"/>
    <mergeCell ref="K1:L1"/>
    <mergeCell ref="P1:Q1"/>
    <mergeCell ref="R1:T1"/>
    <mergeCell ref="U1:V1"/>
    <mergeCell ref="W15:AG15"/>
    <mergeCell ref="M1:O1"/>
    <mergeCell ref="F1:J1"/>
    <mergeCell ref="W1:AG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O9"/>
  <sheetViews>
    <sheetView workbookViewId="0">
      <selection activeCell="K16" sqref="K16"/>
    </sheetView>
  </sheetViews>
  <sheetFormatPr defaultColWidth="11" defaultRowHeight="21"/>
  <cols>
    <col min="1" max="1" width="23.3984375" style="104" bestFit="1" customWidth="1"/>
    <col min="2" max="2" width="22.59765625" style="104" bestFit="1" customWidth="1"/>
    <col min="3" max="3" width="11.5" style="104" bestFit="1" customWidth="1"/>
    <col min="4" max="4" width="15.8984375" style="104" bestFit="1" customWidth="1"/>
    <col min="5" max="5" width="7.8984375" style="104" bestFit="1" customWidth="1"/>
    <col min="6" max="6" width="10.3984375" style="104" bestFit="1" customWidth="1"/>
    <col min="7" max="7" width="11.5" style="104" bestFit="1" customWidth="1"/>
    <col min="8" max="8" width="15.8984375" style="104" bestFit="1" customWidth="1"/>
    <col min="9" max="9" width="7.8984375" style="104" bestFit="1" customWidth="1"/>
    <col min="10" max="10" width="9" style="104" bestFit="1" customWidth="1"/>
    <col min="11" max="11" width="8.59765625" style="108" bestFit="1" customWidth="1"/>
    <col min="12" max="12" width="11.5" style="104" bestFit="1" customWidth="1"/>
    <col min="13" max="13" width="15.8984375" style="104" bestFit="1" customWidth="1"/>
    <col min="14" max="14" width="7.8984375" style="104" bestFit="1" customWidth="1"/>
    <col min="15" max="15" width="7.5" style="104" bestFit="1" customWidth="1"/>
    <col min="16" max="16384" width="11" style="104"/>
  </cols>
  <sheetData>
    <row r="1" spans="1:15" ht="21.6" thickBot="1">
      <c r="C1" s="590" t="s">
        <v>50</v>
      </c>
      <c r="D1" s="591"/>
      <c r="E1" s="591"/>
      <c r="F1" s="592"/>
      <c r="G1" s="593" t="s">
        <v>48</v>
      </c>
      <c r="H1" s="594"/>
      <c r="I1" s="594"/>
      <c r="J1" s="595"/>
      <c r="K1" s="174" t="s">
        <v>40</v>
      </c>
      <c r="L1" s="596" t="s">
        <v>49</v>
      </c>
      <c r="M1" s="597"/>
      <c r="N1" s="597"/>
      <c r="O1" s="598"/>
    </row>
    <row r="2" spans="1:15">
      <c r="A2" s="175" t="s">
        <v>45</v>
      </c>
      <c r="B2" s="175" t="s">
        <v>53</v>
      </c>
      <c r="C2" s="176" t="s">
        <v>189</v>
      </c>
      <c r="D2" s="176" t="s">
        <v>190</v>
      </c>
      <c r="E2" s="176" t="s">
        <v>191</v>
      </c>
      <c r="F2" s="176" t="s">
        <v>192</v>
      </c>
      <c r="G2" s="176" t="s">
        <v>189</v>
      </c>
      <c r="H2" s="176" t="s">
        <v>190</v>
      </c>
      <c r="I2" s="176" t="s">
        <v>191</v>
      </c>
      <c r="J2" s="177" t="s">
        <v>192</v>
      </c>
      <c r="K2" s="178" t="s">
        <v>192</v>
      </c>
      <c r="L2" s="179" t="s">
        <v>189</v>
      </c>
      <c r="M2" s="179" t="s">
        <v>190</v>
      </c>
      <c r="N2" s="179" t="s">
        <v>191</v>
      </c>
      <c r="O2" s="179" t="s">
        <v>192</v>
      </c>
    </row>
    <row r="3" spans="1:15">
      <c r="A3" s="181" t="s">
        <v>695</v>
      </c>
      <c r="B3" s="247" t="s">
        <v>98</v>
      </c>
      <c r="C3" s="181">
        <v>1</v>
      </c>
      <c r="D3" s="181">
        <v>1</v>
      </c>
      <c r="E3" s="181">
        <v>0</v>
      </c>
      <c r="F3" s="185">
        <v>1</v>
      </c>
      <c r="G3" s="181">
        <v>5</v>
      </c>
      <c r="H3" s="181">
        <v>4</v>
      </c>
      <c r="I3" s="181">
        <v>1</v>
      </c>
      <c r="J3" s="185">
        <v>0.8</v>
      </c>
      <c r="K3" s="185">
        <v>0.83</v>
      </c>
      <c r="L3" s="181">
        <v>1</v>
      </c>
      <c r="M3" s="181">
        <v>0</v>
      </c>
      <c r="N3" s="181">
        <v>1</v>
      </c>
      <c r="O3" s="185">
        <v>0</v>
      </c>
    </row>
    <row r="4" spans="1:15">
      <c r="A4" s="181" t="s">
        <v>795</v>
      </c>
      <c r="B4" s="247" t="s">
        <v>98</v>
      </c>
      <c r="C4" s="181">
        <v>5</v>
      </c>
      <c r="D4" s="181">
        <v>3</v>
      </c>
      <c r="E4" s="181">
        <v>2</v>
      </c>
      <c r="F4" s="185">
        <v>0.6</v>
      </c>
      <c r="G4" s="181">
        <v>7</v>
      </c>
      <c r="H4" s="181">
        <v>6</v>
      </c>
      <c r="I4" s="181">
        <v>1</v>
      </c>
      <c r="J4" s="185">
        <v>0.85</v>
      </c>
      <c r="K4" s="185">
        <v>0.75</v>
      </c>
      <c r="L4" s="181"/>
      <c r="M4" s="181"/>
      <c r="N4" s="181"/>
      <c r="O4" s="181"/>
    </row>
    <row r="5" spans="1:15">
      <c r="A5" s="180" t="s">
        <v>675</v>
      </c>
      <c r="B5" s="235" t="s">
        <v>104</v>
      </c>
      <c r="C5" s="181">
        <v>30</v>
      </c>
      <c r="D5" s="181">
        <v>21</v>
      </c>
      <c r="E5" s="181">
        <v>9</v>
      </c>
      <c r="F5" s="185">
        <v>0.7</v>
      </c>
      <c r="G5" s="181">
        <v>28</v>
      </c>
      <c r="H5" s="181">
        <v>20</v>
      </c>
      <c r="I5" s="181">
        <v>8</v>
      </c>
      <c r="J5" s="185">
        <v>0.71</v>
      </c>
      <c r="K5" s="185">
        <v>0.7</v>
      </c>
      <c r="L5" s="181">
        <v>5</v>
      </c>
      <c r="M5" s="181">
        <v>3</v>
      </c>
      <c r="N5" s="181">
        <v>2</v>
      </c>
      <c r="O5" s="185">
        <v>0.66</v>
      </c>
    </row>
    <row r="6" spans="1:15">
      <c r="A6" s="180" t="s">
        <v>814</v>
      </c>
      <c r="B6" s="235" t="s">
        <v>104</v>
      </c>
      <c r="C6" s="181">
        <v>1</v>
      </c>
      <c r="D6" s="181">
        <v>0</v>
      </c>
      <c r="E6" s="181">
        <v>1</v>
      </c>
      <c r="F6" s="185">
        <v>0</v>
      </c>
      <c r="G6" s="181">
        <v>2</v>
      </c>
      <c r="H6" s="181">
        <v>2</v>
      </c>
      <c r="I6" s="181">
        <v>0</v>
      </c>
      <c r="J6" s="185">
        <v>1</v>
      </c>
      <c r="K6" s="185">
        <v>0.66</v>
      </c>
      <c r="L6" s="181"/>
      <c r="M6" s="181"/>
      <c r="N6" s="181"/>
      <c r="O6" s="181"/>
    </row>
    <row r="7" spans="1:15">
      <c r="A7" s="180" t="s">
        <v>650</v>
      </c>
      <c r="B7" s="235" t="s">
        <v>104</v>
      </c>
      <c r="C7" s="181">
        <v>6</v>
      </c>
      <c r="D7" s="181">
        <v>3</v>
      </c>
      <c r="E7" s="181">
        <v>3</v>
      </c>
      <c r="F7" s="185">
        <v>0.5</v>
      </c>
      <c r="G7" s="181">
        <v>11</v>
      </c>
      <c r="H7" s="181">
        <v>7</v>
      </c>
      <c r="I7" s="181">
        <v>4</v>
      </c>
      <c r="J7" s="185">
        <v>0.63</v>
      </c>
      <c r="K7" s="185">
        <v>0.57999999999999996</v>
      </c>
      <c r="L7" s="181">
        <v>1</v>
      </c>
      <c r="M7" s="181">
        <v>0</v>
      </c>
      <c r="N7" s="181">
        <v>1</v>
      </c>
      <c r="O7" s="185">
        <v>0</v>
      </c>
    </row>
    <row r="8" spans="1:15">
      <c r="A8" s="180" t="s">
        <v>669</v>
      </c>
      <c r="B8" s="235" t="s">
        <v>314</v>
      </c>
      <c r="C8" s="181"/>
      <c r="D8" s="181"/>
      <c r="E8" s="181"/>
      <c r="F8" s="181"/>
      <c r="G8" s="181"/>
      <c r="H8" s="181"/>
      <c r="I8" s="181"/>
      <c r="J8" s="181"/>
      <c r="K8" s="181"/>
      <c r="L8" s="181"/>
      <c r="M8" s="181"/>
      <c r="N8" s="181"/>
      <c r="O8" s="181"/>
    </row>
    <row r="9" spans="1:15">
      <c r="A9" s="181" t="s">
        <v>815</v>
      </c>
      <c r="B9" s="181" t="s">
        <v>98</v>
      </c>
      <c r="C9" s="181"/>
      <c r="D9" s="181"/>
      <c r="E9" s="181"/>
      <c r="F9" s="181"/>
      <c r="G9" s="181"/>
      <c r="H9" s="181"/>
      <c r="I9" s="181"/>
      <c r="J9" s="181"/>
      <c r="K9" s="181"/>
      <c r="L9" s="181"/>
      <c r="M9" s="181"/>
      <c r="N9" s="181"/>
      <c r="O9" s="181"/>
    </row>
  </sheetData>
  <sortState xmlns:xlrd2="http://schemas.microsoft.com/office/spreadsheetml/2017/richdata2" ref="A2:O9">
    <sortCondition descending="1" ref="K2:K9"/>
    <sortCondition ref="B2:B9"/>
    <sortCondition ref="A2:A9"/>
  </sortState>
  <mergeCells count="3">
    <mergeCell ref="C1:F1"/>
    <mergeCell ref="G1:J1"/>
    <mergeCell ref="L1:O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M51"/>
  <sheetViews>
    <sheetView topLeftCell="A32" workbookViewId="0">
      <selection activeCell="I14" sqref="I14"/>
    </sheetView>
  </sheetViews>
  <sheetFormatPr defaultColWidth="11" defaultRowHeight="17.399999999999999"/>
  <cols>
    <col min="1" max="1" width="3.8984375" bestFit="1" customWidth="1"/>
    <col min="2" max="2" width="13.59765625" bestFit="1" customWidth="1"/>
    <col min="3" max="3" width="16.09765625" bestFit="1" customWidth="1"/>
    <col min="4" max="4" width="19.59765625" bestFit="1" customWidth="1"/>
    <col min="5" max="5" width="19.3984375" bestFit="1" customWidth="1"/>
    <col min="6" max="6" width="15.5" bestFit="1" customWidth="1"/>
    <col min="7" max="7" width="6.5" bestFit="1" customWidth="1"/>
    <col min="8" max="8" width="6.8984375" bestFit="1" customWidth="1"/>
    <col min="9" max="9" width="17.59765625" bestFit="1" customWidth="1"/>
    <col min="10" max="10" width="6.3984375" bestFit="1" customWidth="1"/>
    <col min="12" max="12" width="17.09765625" bestFit="1" customWidth="1"/>
    <col min="13" max="13" width="17.3984375" style="366" bestFit="1" customWidth="1"/>
  </cols>
  <sheetData>
    <row r="1" spans="1:13" ht="75.900000000000006" customHeight="1">
      <c r="A1" s="346"/>
      <c r="B1" s="347"/>
      <c r="C1" s="612" t="s">
        <v>1011</v>
      </c>
      <c r="D1" s="612"/>
      <c r="E1" s="612"/>
      <c r="F1" s="612"/>
      <c r="G1" s="612"/>
      <c r="H1" s="612"/>
      <c r="I1" s="612"/>
      <c r="J1" s="612"/>
      <c r="K1" s="612"/>
    </row>
    <row r="2" spans="1:13">
      <c r="A2" s="348"/>
      <c r="B2" s="349" t="s">
        <v>1012</v>
      </c>
      <c r="C2" s="350" t="s">
        <v>1013</v>
      </c>
      <c r="D2" s="351" t="s">
        <v>1014</v>
      </c>
      <c r="E2" s="352" t="s">
        <v>1015</v>
      </c>
      <c r="F2" s="352" t="s">
        <v>1016</v>
      </c>
      <c r="G2" s="353" t="s">
        <v>46</v>
      </c>
      <c r="H2" s="354" t="s">
        <v>1017</v>
      </c>
      <c r="I2" s="354" t="s">
        <v>48</v>
      </c>
      <c r="J2" s="354" t="s">
        <v>1018</v>
      </c>
      <c r="K2" s="354" t="s">
        <v>295</v>
      </c>
      <c r="L2" s="349" t="s">
        <v>51</v>
      </c>
      <c r="M2" s="349" t="s">
        <v>52</v>
      </c>
    </row>
    <row r="3" spans="1:13" ht="18">
      <c r="A3" s="355">
        <v>1</v>
      </c>
      <c r="B3" s="356" t="s">
        <v>1019</v>
      </c>
      <c r="C3" s="356" t="s">
        <v>1020</v>
      </c>
      <c r="D3" s="357">
        <v>7</v>
      </c>
      <c r="E3" s="357">
        <v>3</v>
      </c>
      <c r="F3" s="357">
        <f>SUM(D3:E3)</f>
        <v>10</v>
      </c>
      <c r="G3" s="358">
        <v>1</v>
      </c>
      <c r="H3" s="358"/>
      <c r="I3" s="358"/>
      <c r="J3" s="358"/>
      <c r="K3" s="358">
        <v>5</v>
      </c>
      <c r="L3" s="264"/>
      <c r="M3" s="367"/>
    </row>
    <row r="4" spans="1:13" ht="18">
      <c r="A4" s="359">
        <v>2</v>
      </c>
      <c r="B4" s="356" t="s">
        <v>1021</v>
      </c>
      <c r="C4" s="356" t="s">
        <v>1022</v>
      </c>
      <c r="D4" s="357">
        <v>9</v>
      </c>
      <c r="E4" s="357">
        <v>4</v>
      </c>
      <c r="F4" s="357">
        <f t="shared" ref="F4:F41" si="0">SUM(D4:E4)</f>
        <v>13</v>
      </c>
      <c r="G4" s="358"/>
      <c r="H4" s="358"/>
      <c r="I4" s="358"/>
      <c r="J4" s="358"/>
      <c r="K4" s="358"/>
      <c r="L4" s="264"/>
      <c r="M4" s="367"/>
    </row>
    <row r="5" spans="1:13" ht="18">
      <c r="A5" s="359">
        <v>3</v>
      </c>
      <c r="B5" s="356" t="s">
        <v>1023</v>
      </c>
      <c r="C5" s="356" t="s">
        <v>1024</v>
      </c>
      <c r="D5" s="357">
        <v>4</v>
      </c>
      <c r="E5" s="357">
        <v>3</v>
      </c>
      <c r="F5" s="357">
        <f t="shared" si="0"/>
        <v>7</v>
      </c>
      <c r="G5" s="358"/>
      <c r="H5" s="358"/>
      <c r="I5" s="358"/>
      <c r="J5" s="358"/>
      <c r="K5" s="358"/>
      <c r="L5" s="264"/>
      <c r="M5" s="367"/>
    </row>
    <row r="6" spans="1:13" ht="18">
      <c r="A6" s="359">
        <v>4</v>
      </c>
      <c r="B6" s="356" t="s">
        <v>1025</v>
      </c>
      <c r="C6" s="356" t="s">
        <v>1026</v>
      </c>
      <c r="D6" s="357">
        <v>15</v>
      </c>
      <c r="E6" s="357">
        <v>2</v>
      </c>
      <c r="F6" s="357">
        <f t="shared" si="0"/>
        <v>17</v>
      </c>
      <c r="G6" s="358">
        <v>8</v>
      </c>
      <c r="H6" s="358"/>
      <c r="I6" s="358"/>
      <c r="J6" s="358"/>
      <c r="K6" s="358">
        <v>40</v>
      </c>
      <c r="L6" s="264">
        <v>1</v>
      </c>
      <c r="M6" s="367"/>
    </row>
    <row r="7" spans="1:13" ht="18">
      <c r="A7" s="359">
        <v>5</v>
      </c>
      <c r="B7" s="356" t="s">
        <v>1027</v>
      </c>
      <c r="C7" s="356" t="s">
        <v>1028</v>
      </c>
      <c r="D7" s="357">
        <v>13</v>
      </c>
      <c r="E7" s="357">
        <v>4</v>
      </c>
      <c r="F7" s="357">
        <f t="shared" si="0"/>
        <v>17</v>
      </c>
      <c r="G7" s="358"/>
      <c r="H7" s="358"/>
      <c r="I7" s="358"/>
      <c r="J7" s="358"/>
      <c r="K7" s="358"/>
      <c r="L7" s="264">
        <v>1</v>
      </c>
      <c r="M7" s="367"/>
    </row>
    <row r="8" spans="1:13" ht="18">
      <c r="A8" s="359">
        <v>6</v>
      </c>
      <c r="B8" s="356" t="s">
        <v>1029</v>
      </c>
      <c r="C8" s="356" t="s">
        <v>1030</v>
      </c>
      <c r="D8" s="357">
        <v>9</v>
      </c>
      <c r="E8" s="357">
        <v>3</v>
      </c>
      <c r="F8" s="357">
        <f t="shared" si="0"/>
        <v>12</v>
      </c>
      <c r="G8" s="358"/>
      <c r="H8" s="358"/>
      <c r="I8" s="358"/>
      <c r="J8" s="358"/>
      <c r="K8" s="358"/>
      <c r="L8" s="264"/>
      <c r="M8" s="367"/>
    </row>
    <row r="9" spans="1:13" ht="18">
      <c r="A9" s="359">
        <v>7</v>
      </c>
      <c r="B9" s="360" t="s">
        <v>1031</v>
      </c>
      <c r="C9" s="356" t="s">
        <v>1032</v>
      </c>
      <c r="D9" s="357">
        <v>16</v>
      </c>
      <c r="E9" s="357">
        <v>4</v>
      </c>
      <c r="F9" s="357">
        <f t="shared" si="0"/>
        <v>20</v>
      </c>
      <c r="G9" s="358">
        <v>3</v>
      </c>
      <c r="H9" s="358"/>
      <c r="I9" s="358"/>
      <c r="J9" s="358"/>
      <c r="K9" s="358">
        <v>15</v>
      </c>
      <c r="L9" s="264">
        <v>2</v>
      </c>
      <c r="M9" s="367"/>
    </row>
    <row r="10" spans="1:13" ht="18">
      <c r="A10" s="359">
        <v>8</v>
      </c>
      <c r="B10" s="360" t="s">
        <v>1033</v>
      </c>
      <c r="C10" s="356" t="s">
        <v>1034</v>
      </c>
      <c r="D10" s="357">
        <v>19</v>
      </c>
      <c r="E10" s="357">
        <v>4</v>
      </c>
      <c r="F10" s="357">
        <f t="shared" si="0"/>
        <v>23</v>
      </c>
      <c r="G10" s="358">
        <v>6</v>
      </c>
      <c r="H10" s="358"/>
      <c r="I10" s="358"/>
      <c r="J10" s="358"/>
      <c r="K10" s="358">
        <v>30</v>
      </c>
      <c r="L10" s="264">
        <v>1</v>
      </c>
      <c r="M10" s="367"/>
    </row>
    <row r="11" spans="1:13" ht="18">
      <c r="A11" s="359">
        <v>9</v>
      </c>
      <c r="B11" s="356" t="s">
        <v>1035</v>
      </c>
      <c r="C11" s="356" t="s">
        <v>1036</v>
      </c>
      <c r="D11" s="357">
        <v>9</v>
      </c>
      <c r="E11" s="357">
        <v>5</v>
      </c>
      <c r="F11" s="357">
        <f t="shared" si="0"/>
        <v>14</v>
      </c>
      <c r="G11" s="358">
        <v>3</v>
      </c>
      <c r="H11" s="358"/>
      <c r="I11" s="358"/>
      <c r="J11" s="358"/>
      <c r="K11" s="358">
        <v>15</v>
      </c>
      <c r="L11" s="264">
        <v>1</v>
      </c>
      <c r="M11" s="367"/>
    </row>
    <row r="12" spans="1:13" ht="18">
      <c r="A12" s="359">
        <v>10</v>
      </c>
      <c r="B12" s="356" t="s">
        <v>1037</v>
      </c>
      <c r="C12" s="356" t="s">
        <v>1038</v>
      </c>
      <c r="D12" s="357">
        <v>11</v>
      </c>
      <c r="E12" s="357">
        <v>3</v>
      </c>
      <c r="F12" s="357">
        <f t="shared" si="0"/>
        <v>14</v>
      </c>
      <c r="G12" s="358">
        <v>1</v>
      </c>
      <c r="H12" s="358"/>
      <c r="I12" s="358">
        <v>2</v>
      </c>
      <c r="J12" s="358"/>
      <c r="K12" s="358">
        <v>9</v>
      </c>
      <c r="L12" s="264"/>
      <c r="M12" s="367"/>
    </row>
    <row r="13" spans="1:13" ht="18">
      <c r="A13" s="359">
        <v>11</v>
      </c>
      <c r="B13" s="356" t="s">
        <v>1039</v>
      </c>
      <c r="C13" s="356" t="s">
        <v>1040</v>
      </c>
      <c r="D13" s="357">
        <v>18</v>
      </c>
      <c r="E13" s="357">
        <v>3</v>
      </c>
      <c r="F13" s="357">
        <f t="shared" si="0"/>
        <v>21</v>
      </c>
      <c r="G13" s="358">
        <v>4</v>
      </c>
      <c r="H13" s="358">
        <v>31</v>
      </c>
      <c r="I13" s="358">
        <v>29</v>
      </c>
      <c r="J13" s="358">
        <v>1</v>
      </c>
      <c r="K13" s="358">
        <v>174</v>
      </c>
      <c r="L13" s="264">
        <v>2</v>
      </c>
      <c r="M13" s="367"/>
    </row>
    <row r="14" spans="1:13" ht="18">
      <c r="A14" s="359">
        <v>12</v>
      </c>
      <c r="B14" s="356" t="s">
        <v>1041</v>
      </c>
      <c r="C14" s="356" t="s">
        <v>1036</v>
      </c>
      <c r="D14" s="357">
        <v>14</v>
      </c>
      <c r="E14" s="357">
        <v>2</v>
      </c>
      <c r="F14" s="357">
        <f t="shared" si="0"/>
        <v>16</v>
      </c>
      <c r="G14" s="358">
        <v>3</v>
      </c>
      <c r="H14" s="358"/>
      <c r="I14" s="358"/>
      <c r="J14" s="358"/>
      <c r="K14" s="358">
        <v>15</v>
      </c>
      <c r="L14" s="264"/>
      <c r="M14" s="367"/>
    </row>
    <row r="15" spans="1:13" ht="18">
      <c r="A15" s="359">
        <v>13</v>
      </c>
      <c r="B15" s="360" t="s">
        <v>1042</v>
      </c>
      <c r="C15" s="356" t="s">
        <v>1043</v>
      </c>
      <c r="D15" s="357">
        <v>15</v>
      </c>
      <c r="E15" s="357">
        <v>4</v>
      </c>
      <c r="F15" s="357">
        <f t="shared" si="0"/>
        <v>19</v>
      </c>
      <c r="G15" s="358"/>
      <c r="H15" s="358"/>
      <c r="I15" s="358"/>
      <c r="J15" s="358"/>
      <c r="K15" s="358"/>
      <c r="L15" s="264"/>
      <c r="M15" s="367"/>
    </row>
    <row r="16" spans="1:13" ht="18">
      <c r="A16" s="359">
        <v>14</v>
      </c>
      <c r="B16" s="356" t="s">
        <v>1044</v>
      </c>
      <c r="C16" s="356" t="s">
        <v>1036</v>
      </c>
      <c r="D16" s="357">
        <v>8</v>
      </c>
      <c r="E16" s="357">
        <v>3</v>
      </c>
      <c r="F16" s="357">
        <f t="shared" si="0"/>
        <v>11</v>
      </c>
      <c r="G16" s="358">
        <v>2</v>
      </c>
      <c r="H16" s="358"/>
      <c r="I16" s="358"/>
      <c r="J16" s="358"/>
      <c r="K16" s="358">
        <v>10</v>
      </c>
      <c r="L16" s="264">
        <v>1</v>
      </c>
      <c r="M16" s="367"/>
    </row>
    <row r="17" spans="1:13" ht="18">
      <c r="A17" s="359">
        <v>15</v>
      </c>
      <c r="B17" s="356" t="s">
        <v>1045</v>
      </c>
      <c r="C17" s="356" t="s">
        <v>1046</v>
      </c>
      <c r="D17" s="357">
        <v>13</v>
      </c>
      <c r="E17" s="357">
        <v>4</v>
      </c>
      <c r="F17" s="357">
        <f t="shared" si="0"/>
        <v>17</v>
      </c>
      <c r="G17" s="358">
        <v>1</v>
      </c>
      <c r="H17" s="358"/>
      <c r="I17" s="358"/>
      <c r="J17" s="358"/>
      <c r="K17" s="358">
        <v>5</v>
      </c>
      <c r="L17" s="264"/>
      <c r="M17" s="367"/>
    </row>
    <row r="18" spans="1:13" ht="18">
      <c r="A18" s="359">
        <v>16</v>
      </c>
      <c r="B18" s="356" t="s">
        <v>1047</v>
      </c>
      <c r="C18" s="356" t="s">
        <v>1048</v>
      </c>
      <c r="D18" s="357">
        <v>11</v>
      </c>
      <c r="E18" s="357">
        <v>3</v>
      </c>
      <c r="F18" s="357">
        <f t="shared" si="0"/>
        <v>14</v>
      </c>
      <c r="G18" s="358">
        <v>2</v>
      </c>
      <c r="H18" s="358"/>
      <c r="I18" s="358"/>
      <c r="J18" s="358"/>
      <c r="K18" s="358">
        <v>10</v>
      </c>
      <c r="L18" s="264"/>
      <c r="M18" s="367"/>
    </row>
    <row r="19" spans="1:13" ht="18">
      <c r="A19" s="359">
        <v>17</v>
      </c>
      <c r="B19" s="356" t="s">
        <v>1049</v>
      </c>
      <c r="C19" s="356" t="s">
        <v>1050</v>
      </c>
      <c r="D19" s="357">
        <v>18</v>
      </c>
      <c r="E19" s="357">
        <v>3</v>
      </c>
      <c r="F19" s="357">
        <f t="shared" si="0"/>
        <v>21</v>
      </c>
      <c r="G19" s="358">
        <v>1</v>
      </c>
      <c r="H19" s="358"/>
      <c r="I19" s="358"/>
      <c r="J19" s="358"/>
      <c r="K19" s="358">
        <v>5</v>
      </c>
      <c r="L19" s="264"/>
      <c r="M19" s="367"/>
    </row>
    <row r="20" spans="1:13" ht="18">
      <c r="A20" s="359">
        <v>18</v>
      </c>
      <c r="B20" s="356" t="s">
        <v>1051</v>
      </c>
      <c r="C20" s="356" t="s">
        <v>1052</v>
      </c>
      <c r="D20" s="357">
        <v>13</v>
      </c>
      <c r="E20" s="357">
        <v>5</v>
      </c>
      <c r="F20" s="357">
        <f t="shared" si="0"/>
        <v>18</v>
      </c>
      <c r="G20" s="358">
        <v>1</v>
      </c>
      <c r="H20" s="358"/>
      <c r="I20" s="358"/>
      <c r="J20" s="358"/>
      <c r="K20" s="358">
        <v>5</v>
      </c>
      <c r="L20" s="264">
        <v>1</v>
      </c>
      <c r="M20" s="367"/>
    </row>
    <row r="21" spans="1:13" ht="18">
      <c r="A21" s="359">
        <v>19</v>
      </c>
      <c r="B21" s="356" t="s">
        <v>1053</v>
      </c>
      <c r="C21" s="356" t="s">
        <v>1054</v>
      </c>
      <c r="D21" s="357">
        <v>14</v>
      </c>
      <c r="E21" s="357">
        <v>1</v>
      </c>
      <c r="F21" s="357">
        <f t="shared" si="0"/>
        <v>15</v>
      </c>
      <c r="G21" s="358">
        <v>5</v>
      </c>
      <c r="H21" s="358"/>
      <c r="I21" s="358"/>
      <c r="J21" s="358"/>
      <c r="K21" s="358">
        <v>25</v>
      </c>
      <c r="L21" s="264"/>
      <c r="M21" s="367"/>
    </row>
    <row r="22" spans="1:13" ht="18">
      <c r="A22" s="359">
        <v>20</v>
      </c>
      <c r="B22" s="356" t="s">
        <v>1055</v>
      </c>
      <c r="C22" s="356" t="s">
        <v>1056</v>
      </c>
      <c r="D22" s="357">
        <v>15</v>
      </c>
      <c r="E22" s="357">
        <v>5</v>
      </c>
      <c r="F22" s="357">
        <f t="shared" si="0"/>
        <v>20</v>
      </c>
      <c r="G22" s="358"/>
      <c r="H22" s="358"/>
      <c r="I22" s="358"/>
      <c r="J22" s="358"/>
      <c r="K22" s="358"/>
      <c r="L22" s="264"/>
      <c r="M22" s="367"/>
    </row>
    <row r="23" spans="1:13" ht="18">
      <c r="A23" s="359">
        <v>21</v>
      </c>
      <c r="B23" s="356" t="s">
        <v>1057</v>
      </c>
      <c r="C23" s="356" t="s">
        <v>1046</v>
      </c>
      <c r="D23" s="357">
        <v>14</v>
      </c>
      <c r="E23" s="357">
        <v>3</v>
      </c>
      <c r="F23" s="357">
        <f t="shared" si="0"/>
        <v>17</v>
      </c>
      <c r="G23" s="358"/>
      <c r="H23" s="358"/>
      <c r="I23" s="358"/>
      <c r="J23" s="358"/>
      <c r="K23" s="358"/>
      <c r="L23" s="264"/>
      <c r="M23" s="367"/>
    </row>
    <row r="24" spans="1:13" ht="18">
      <c r="A24" s="359">
        <v>22</v>
      </c>
      <c r="B24" s="356" t="s">
        <v>1058</v>
      </c>
      <c r="C24" s="356" t="s">
        <v>1059</v>
      </c>
      <c r="D24" s="357">
        <v>12</v>
      </c>
      <c r="E24" s="357">
        <v>5</v>
      </c>
      <c r="F24" s="357">
        <f t="shared" si="0"/>
        <v>17</v>
      </c>
      <c r="G24" s="358"/>
      <c r="H24" s="358"/>
      <c r="I24" s="358"/>
      <c r="J24" s="358"/>
      <c r="K24" s="358"/>
      <c r="L24" s="264"/>
      <c r="M24" s="367"/>
    </row>
    <row r="25" spans="1:13" ht="18">
      <c r="A25" s="359">
        <v>23</v>
      </c>
      <c r="B25" s="356" t="s">
        <v>1060</v>
      </c>
      <c r="C25" s="356" t="s">
        <v>1061</v>
      </c>
      <c r="D25" s="357">
        <v>6</v>
      </c>
      <c r="E25" s="357">
        <v>3</v>
      </c>
      <c r="F25" s="357">
        <f t="shared" si="0"/>
        <v>9</v>
      </c>
      <c r="G25" s="358">
        <v>1</v>
      </c>
      <c r="H25" s="358"/>
      <c r="I25" s="358"/>
      <c r="J25" s="358"/>
      <c r="K25" s="358">
        <v>5</v>
      </c>
      <c r="L25" s="264">
        <v>1</v>
      </c>
      <c r="M25" s="367"/>
    </row>
    <row r="26" spans="1:13" ht="18">
      <c r="A26" s="359">
        <v>24</v>
      </c>
      <c r="B26" s="356" t="s">
        <v>1062</v>
      </c>
      <c r="C26" s="356" t="s">
        <v>1046</v>
      </c>
      <c r="D26" s="357"/>
      <c r="E26" s="357"/>
      <c r="F26" s="357">
        <f t="shared" si="0"/>
        <v>0</v>
      </c>
      <c r="G26" s="358"/>
      <c r="H26" s="358"/>
      <c r="I26" s="358"/>
      <c r="J26" s="358"/>
      <c r="K26" s="358"/>
      <c r="L26" s="264"/>
      <c r="M26" s="367"/>
    </row>
    <row r="27" spans="1:13" ht="18">
      <c r="A27" s="359">
        <v>25</v>
      </c>
      <c r="B27" s="356" t="s">
        <v>1063</v>
      </c>
      <c r="C27" s="356" t="s">
        <v>1064</v>
      </c>
      <c r="D27" s="357">
        <v>18</v>
      </c>
      <c r="E27" s="357">
        <v>5</v>
      </c>
      <c r="F27" s="357">
        <f t="shared" si="0"/>
        <v>23</v>
      </c>
      <c r="G27" s="358">
        <v>6</v>
      </c>
      <c r="H27" s="358"/>
      <c r="I27" s="358"/>
      <c r="J27" s="358"/>
      <c r="K27" s="358">
        <v>30</v>
      </c>
      <c r="L27" s="264">
        <v>1</v>
      </c>
      <c r="M27" s="367">
        <v>1</v>
      </c>
    </row>
    <row r="28" spans="1:13" ht="18">
      <c r="A28" s="359">
        <v>26</v>
      </c>
      <c r="B28" s="356" t="s">
        <v>1065</v>
      </c>
      <c r="C28" s="356" t="s">
        <v>1066</v>
      </c>
      <c r="D28" s="357">
        <v>17</v>
      </c>
      <c r="E28" s="357">
        <v>4</v>
      </c>
      <c r="F28" s="357">
        <f t="shared" si="0"/>
        <v>21</v>
      </c>
      <c r="G28" s="358"/>
      <c r="H28" s="358"/>
      <c r="I28" s="358"/>
      <c r="J28" s="358"/>
      <c r="K28" s="358"/>
      <c r="L28" s="264"/>
      <c r="M28" s="367"/>
    </row>
    <row r="29" spans="1:13" ht="18">
      <c r="A29" s="359">
        <v>27</v>
      </c>
      <c r="B29" s="356" t="s">
        <v>1067</v>
      </c>
      <c r="C29" s="356" t="s">
        <v>1068</v>
      </c>
      <c r="D29" s="357">
        <v>12</v>
      </c>
      <c r="E29" s="357">
        <v>3</v>
      </c>
      <c r="F29" s="357">
        <f t="shared" si="0"/>
        <v>15</v>
      </c>
      <c r="G29" s="358">
        <v>2</v>
      </c>
      <c r="H29" s="358"/>
      <c r="I29" s="358"/>
      <c r="J29" s="358"/>
      <c r="K29" s="358">
        <v>10</v>
      </c>
      <c r="L29" s="264"/>
      <c r="M29" s="367"/>
    </row>
    <row r="30" spans="1:13" ht="18">
      <c r="A30" s="359">
        <v>28</v>
      </c>
      <c r="B30" s="356" t="s">
        <v>1069</v>
      </c>
      <c r="C30" s="356" t="s">
        <v>1070</v>
      </c>
      <c r="D30" s="357">
        <v>4</v>
      </c>
      <c r="E30" s="357">
        <v>1</v>
      </c>
      <c r="F30" s="357">
        <f t="shared" si="0"/>
        <v>5</v>
      </c>
      <c r="G30" s="358"/>
      <c r="H30" s="358"/>
      <c r="I30" s="358"/>
      <c r="J30" s="358"/>
      <c r="K30" s="358"/>
      <c r="L30" s="264"/>
      <c r="M30" s="367"/>
    </row>
    <row r="31" spans="1:13" ht="18">
      <c r="A31" s="359">
        <v>29</v>
      </c>
      <c r="B31" s="360" t="s">
        <v>1071</v>
      </c>
      <c r="C31" s="356" t="s">
        <v>1072</v>
      </c>
      <c r="D31" s="357">
        <v>20</v>
      </c>
      <c r="E31" s="357">
        <v>5</v>
      </c>
      <c r="F31" s="357">
        <f t="shared" si="0"/>
        <v>25</v>
      </c>
      <c r="G31" s="358">
        <v>2</v>
      </c>
      <c r="H31" s="358">
        <v>1</v>
      </c>
      <c r="I31" s="358">
        <v>8</v>
      </c>
      <c r="J31" s="358"/>
      <c r="K31" s="358">
        <v>29</v>
      </c>
      <c r="L31" s="264">
        <v>1</v>
      </c>
      <c r="M31" s="367"/>
    </row>
    <row r="32" spans="1:13" ht="18">
      <c r="A32" s="359">
        <v>30</v>
      </c>
      <c r="B32" s="360" t="s">
        <v>1073</v>
      </c>
      <c r="C32" s="356" t="s">
        <v>1074</v>
      </c>
      <c r="D32" s="357">
        <v>6</v>
      </c>
      <c r="E32" s="357"/>
      <c r="F32" s="357">
        <f t="shared" si="0"/>
        <v>6</v>
      </c>
      <c r="G32" s="358"/>
      <c r="H32" s="358"/>
      <c r="I32" s="358"/>
      <c r="J32" s="358"/>
      <c r="K32" s="358"/>
      <c r="L32" s="264"/>
      <c r="M32" s="367"/>
    </row>
    <row r="33" spans="1:13" ht="18">
      <c r="A33" s="359">
        <v>31</v>
      </c>
      <c r="B33" s="360" t="s">
        <v>1075</v>
      </c>
      <c r="C33" s="356" t="s">
        <v>1076</v>
      </c>
      <c r="D33" s="357">
        <v>5</v>
      </c>
      <c r="E33" s="357"/>
      <c r="F33" s="357">
        <f t="shared" si="0"/>
        <v>5</v>
      </c>
      <c r="G33" s="358"/>
      <c r="H33" s="358"/>
      <c r="I33" s="358"/>
      <c r="J33" s="358"/>
      <c r="K33" s="358"/>
      <c r="L33" s="264">
        <v>1</v>
      </c>
      <c r="M33" s="367"/>
    </row>
    <row r="34" spans="1:13" ht="18">
      <c r="A34" s="359">
        <v>32</v>
      </c>
      <c r="B34" s="356" t="s">
        <v>1077</v>
      </c>
      <c r="C34" s="356" t="s">
        <v>1068</v>
      </c>
      <c r="D34" s="357"/>
      <c r="E34" s="357">
        <v>2</v>
      </c>
      <c r="F34" s="357">
        <f t="shared" si="0"/>
        <v>2</v>
      </c>
      <c r="G34" s="358"/>
      <c r="H34" s="358"/>
      <c r="I34" s="358"/>
      <c r="J34" s="358"/>
      <c r="K34" s="358"/>
      <c r="L34" s="264"/>
      <c r="M34" s="367"/>
    </row>
    <row r="35" spans="1:13" ht="18">
      <c r="A35" s="359">
        <v>33</v>
      </c>
      <c r="B35" s="356" t="s">
        <v>1078</v>
      </c>
      <c r="C35" s="356" t="s">
        <v>1079</v>
      </c>
      <c r="D35" s="357">
        <v>3</v>
      </c>
      <c r="E35" s="357">
        <v>2</v>
      </c>
      <c r="F35" s="357">
        <f t="shared" si="0"/>
        <v>5</v>
      </c>
      <c r="G35" s="358"/>
      <c r="H35" s="358"/>
      <c r="I35" s="358"/>
      <c r="J35" s="358"/>
      <c r="K35" s="358"/>
      <c r="L35" s="264"/>
      <c r="M35" s="367"/>
    </row>
    <row r="36" spans="1:13" ht="18">
      <c r="A36" s="359">
        <v>34</v>
      </c>
      <c r="B36" s="356" t="s">
        <v>1080</v>
      </c>
      <c r="C36" s="356" t="s">
        <v>1081</v>
      </c>
      <c r="D36" s="357">
        <v>16</v>
      </c>
      <c r="E36" s="357">
        <v>5</v>
      </c>
      <c r="F36" s="357">
        <f t="shared" si="0"/>
        <v>21</v>
      </c>
      <c r="G36" s="358">
        <v>3</v>
      </c>
      <c r="H36" s="358"/>
      <c r="I36" s="358"/>
      <c r="J36" s="358"/>
      <c r="K36" s="358">
        <v>15</v>
      </c>
      <c r="L36" s="264"/>
      <c r="M36" s="367"/>
    </row>
    <row r="37" spans="1:13" ht="18">
      <c r="A37" s="359">
        <v>35</v>
      </c>
      <c r="B37" s="356" t="s">
        <v>1082</v>
      </c>
      <c r="C37" s="356" t="s">
        <v>1083</v>
      </c>
      <c r="D37" s="357">
        <v>18</v>
      </c>
      <c r="E37" s="357">
        <v>5</v>
      </c>
      <c r="F37" s="357">
        <f t="shared" si="0"/>
        <v>23</v>
      </c>
      <c r="G37" s="358">
        <v>1</v>
      </c>
      <c r="H37" s="358"/>
      <c r="I37" s="358"/>
      <c r="J37" s="358"/>
      <c r="K37" s="358">
        <v>5</v>
      </c>
      <c r="L37" s="264">
        <v>1</v>
      </c>
      <c r="M37" s="367"/>
    </row>
    <row r="38" spans="1:13" ht="18">
      <c r="A38" s="359">
        <v>36</v>
      </c>
      <c r="B38" s="356" t="s">
        <v>1084</v>
      </c>
      <c r="C38" s="356" t="s">
        <v>1085</v>
      </c>
      <c r="D38" s="357">
        <v>14</v>
      </c>
      <c r="E38" s="357">
        <v>4</v>
      </c>
      <c r="F38" s="357">
        <f t="shared" si="0"/>
        <v>18</v>
      </c>
      <c r="G38" s="358"/>
      <c r="H38" s="358"/>
      <c r="I38" s="358"/>
      <c r="J38" s="358"/>
      <c r="K38" s="358"/>
      <c r="L38" s="264"/>
      <c r="M38" s="367"/>
    </row>
    <row r="39" spans="1:13" ht="18">
      <c r="A39" s="359">
        <v>37</v>
      </c>
      <c r="B39" s="356" t="s">
        <v>1086</v>
      </c>
      <c r="C39" s="356" t="s">
        <v>1087</v>
      </c>
      <c r="D39" s="357">
        <v>4</v>
      </c>
      <c r="E39" s="357"/>
      <c r="F39" s="357">
        <f t="shared" si="0"/>
        <v>4</v>
      </c>
      <c r="G39" s="358"/>
      <c r="H39" s="358"/>
      <c r="I39" s="358"/>
      <c r="J39" s="358"/>
      <c r="K39" s="358"/>
      <c r="L39" s="264"/>
      <c r="M39" s="367"/>
    </row>
    <row r="40" spans="1:13" ht="18">
      <c r="A40" s="359">
        <v>38</v>
      </c>
      <c r="B40" s="356" t="s">
        <v>1088</v>
      </c>
      <c r="C40" s="356" t="s">
        <v>1089</v>
      </c>
      <c r="D40" s="357">
        <v>11</v>
      </c>
      <c r="E40" s="357">
        <v>6</v>
      </c>
      <c r="F40" s="357">
        <f t="shared" si="0"/>
        <v>17</v>
      </c>
      <c r="G40" s="358">
        <v>3</v>
      </c>
      <c r="H40" s="358"/>
      <c r="I40" s="358"/>
      <c r="J40" s="358"/>
      <c r="K40" s="358">
        <v>15</v>
      </c>
      <c r="L40" s="264"/>
      <c r="M40" s="367"/>
    </row>
    <row r="41" spans="1:13" ht="18">
      <c r="A41" s="359">
        <v>39</v>
      </c>
      <c r="B41" s="356" t="s">
        <v>1090</v>
      </c>
      <c r="C41" s="356" t="s">
        <v>1091</v>
      </c>
      <c r="D41" s="357">
        <v>16</v>
      </c>
      <c r="E41" s="357">
        <v>3</v>
      </c>
      <c r="F41" s="357">
        <f t="shared" si="0"/>
        <v>19</v>
      </c>
      <c r="G41" s="358">
        <v>3</v>
      </c>
      <c r="H41" s="358">
        <v>8</v>
      </c>
      <c r="I41" s="358">
        <v>6</v>
      </c>
      <c r="J41" s="358"/>
      <c r="K41" s="358">
        <v>51</v>
      </c>
      <c r="L41" s="264"/>
      <c r="M41" s="367"/>
    </row>
    <row r="42" spans="1:13" ht="18">
      <c r="A42" s="346"/>
      <c r="B42" s="346"/>
      <c r="C42" s="346"/>
      <c r="D42" s="364"/>
      <c r="E42" s="365"/>
      <c r="F42" s="365"/>
      <c r="G42" s="364"/>
      <c r="H42" s="364"/>
      <c r="I42" s="364"/>
      <c r="J42" s="364"/>
      <c r="K42" s="364"/>
      <c r="L42" s="257"/>
    </row>
    <row r="43" spans="1:13" ht="18">
      <c r="A43" s="346"/>
      <c r="B43" s="346"/>
      <c r="C43" s="346"/>
      <c r="D43" s="364"/>
      <c r="E43" s="365"/>
      <c r="F43" s="365"/>
      <c r="G43" s="364"/>
      <c r="H43" s="364"/>
      <c r="I43" s="364"/>
      <c r="J43" s="364"/>
      <c r="K43" s="364"/>
      <c r="L43" s="257"/>
    </row>
    <row r="44" spans="1:13" ht="18">
      <c r="A44" s="346"/>
      <c r="B44" s="613" t="s">
        <v>1092</v>
      </c>
      <c r="C44" s="614"/>
      <c r="D44" s="361"/>
      <c r="E44" s="365"/>
      <c r="F44" s="365"/>
      <c r="G44" s="364"/>
      <c r="H44" s="364"/>
      <c r="I44" s="364"/>
      <c r="J44" s="364"/>
      <c r="K44" s="364"/>
      <c r="L44" s="257"/>
    </row>
    <row r="45" spans="1:13" ht="18">
      <c r="A45" s="355">
        <v>1</v>
      </c>
      <c r="B45" s="356" t="s">
        <v>1093</v>
      </c>
      <c r="C45" s="356" t="s">
        <v>1094</v>
      </c>
      <c r="D45" s="362">
        <v>1</v>
      </c>
      <c r="E45" s="362"/>
      <c r="F45" s="368">
        <f>SUM(D45:E45)</f>
        <v>1</v>
      </c>
      <c r="G45" s="363"/>
      <c r="H45" s="363"/>
      <c r="I45" s="363"/>
      <c r="J45" s="363"/>
      <c r="K45" s="363"/>
      <c r="L45" s="262"/>
      <c r="M45" s="367"/>
    </row>
    <row r="46" spans="1:13" ht="18">
      <c r="A46" s="359">
        <v>2</v>
      </c>
      <c r="B46" s="356" t="s">
        <v>1095</v>
      </c>
      <c r="C46" s="356" t="s">
        <v>1096</v>
      </c>
      <c r="D46" s="357">
        <v>2</v>
      </c>
      <c r="E46" s="357"/>
      <c r="F46" s="368">
        <f t="shared" ref="F46:F51" si="1">SUM(D46:E46)</f>
        <v>2</v>
      </c>
      <c r="G46" s="356"/>
      <c r="H46" s="356"/>
      <c r="I46" s="356"/>
      <c r="J46" s="356"/>
      <c r="K46" s="356"/>
      <c r="L46" s="262"/>
      <c r="M46" s="367"/>
    </row>
    <row r="47" spans="1:13" ht="18">
      <c r="A47" s="359">
        <v>3</v>
      </c>
      <c r="B47" s="356" t="s">
        <v>1097</v>
      </c>
      <c r="C47" s="356" t="s">
        <v>1098</v>
      </c>
      <c r="D47" s="357">
        <v>1</v>
      </c>
      <c r="E47" s="357"/>
      <c r="F47" s="368">
        <f t="shared" si="1"/>
        <v>1</v>
      </c>
      <c r="G47" s="357"/>
      <c r="H47" s="357"/>
      <c r="I47" s="357"/>
      <c r="J47" s="357"/>
      <c r="K47" s="357"/>
      <c r="L47" s="262"/>
      <c r="M47" s="367"/>
    </row>
    <row r="48" spans="1:13" ht="18">
      <c r="A48" s="359">
        <v>4</v>
      </c>
      <c r="B48" s="356" t="s">
        <v>1099</v>
      </c>
      <c r="C48" s="356" t="s">
        <v>1096</v>
      </c>
      <c r="D48" s="357">
        <v>7</v>
      </c>
      <c r="E48" s="357">
        <v>4</v>
      </c>
      <c r="F48" s="368">
        <f t="shared" si="1"/>
        <v>11</v>
      </c>
      <c r="G48" s="357">
        <v>4</v>
      </c>
      <c r="H48" s="357"/>
      <c r="I48" s="357"/>
      <c r="J48" s="357"/>
      <c r="K48" s="357">
        <v>20</v>
      </c>
      <c r="L48" s="262"/>
      <c r="M48" s="367"/>
    </row>
    <row r="49" spans="1:13" ht="18">
      <c r="A49" s="359">
        <v>5</v>
      </c>
      <c r="B49" s="356" t="s">
        <v>1100</v>
      </c>
      <c r="C49" s="356" t="s">
        <v>1068</v>
      </c>
      <c r="D49" s="357"/>
      <c r="E49" s="357"/>
      <c r="F49" s="368">
        <f t="shared" si="1"/>
        <v>0</v>
      </c>
      <c r="G49" s="357"/>
      <c r="H49" s="357"/>
      <c r="I49" s="357"/>
      <c r="J49" s="357"/>
      <c r="K49" s="357"/>
      <c r="L49" s="262"/>
      <c r="M49" s="367"/>
    </row>
    <row r="50" spans="1:13" ht="18">
      <c r="A50" s="359">
        <v>6</v>
      </c>
      <c r="B50" s="356" t="s">
        <v>1101</v>
      </c>
      <c r="C50" s="356" t="s">
        <v>1102</v>
      </c>
      <c r="D50" s="357">
        <v>1</v>
      </c>
      <c r="E50" s="357"/>
      <c r="F50" s="368">
        <f t="shared" si="1"/>
        <v>1</v>
      </c>
      <c r="G50" s="358"/>
      <c r="H50" s="358"/>
      <c r="I50" s="358"/>
      <c r="J50" s="358"/>
      <c r="K50" s="358"/>
      <c r="L50" s="262"/>
      <c r="M50" s="367"/>
    </row>
    <row r="51" spans="1:13" ht="18">
      <c r="A51" s="359">
        <v>7</v>
      </c>
      <c r="B51" s="356" t="s">
        <v>1103</v>
      </c>
      <c r="C51" s="356" t="s">
        <v>1104</v>
      </c>
      <c r="D51" s="357">
        <v>1</v>
      </c>
      <c r="E51" s="357"/>
      <c r="F51" s="368">
        <f t="shared" si="1"/>
        <v>1</v>
      </c>
      <c r="G51" s="357"/>
      <c r="H51" s="357"/>
      <c r="I51" s="357"/>
      <c r="J51" s="357"/>
      <c r="K51" s="357"/>
      <c r="L51" s="262"/>
      <c r="M51" s="367"/>
    </row>
  </sheetData>
  <mergeCells count="2">
    <mergeCell ref="C1:K1"/>
    <mergeCell ref="B44:C44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G60"/>
  <sheetViews>
    <sheetView topLeftCell="A22" zoomScale="80" zoomScaleNormal="80" workbookViewId="0">
      <pane xSplit="2" topLeftCell="I1" activePane="topRight" state="frozen"/>
      <selection pane="topRight" activeCell="A44" sqref="A44:XFD44"/>
    </sheetView>
  </sheetViews>
  <sheetFormatPr defaultColWidth="11" defaultRowHeight="17.399999999999999"/>
  <cols>
    <col min="1" max="1" width="28.09765625" style="132" bestFit="1" customWidth="1"/>
    <col min="2" max="2" width="18.09765625" style="132" bestFit="1" customWidth="1"/>
    <col min="3" max="3" width="11.8984375" bestFit="1" customWidth="1"/>
    <col min="32" max="32" width="11.59765625" bestFit="1" customWidth="1"/>
  </cols>
  <sheetData>
    <row r="1" spans="1:33">
      <c r="A1" s="315"/>
      <c r="B1" s="315"/>
      <c r="C1" s="325" t="s">
        <v>9</v>
      </c>
      <c r="D1" s="615" t="s">
        <v>934</v>
      </c>
      <c r="E1" s="616"/>
      <c r="F1" s="616"/>
      <c r="G1" s="616"/>
      <c r="H1" s="616"/>
      <c r="I1" s="617"/>
      <c r="J1" s="565" t="s">
        <v>497</v>
      </c>
      <c r="K1" s="566"/>
      <c r="L1" s="618" t="s">
        <v>934</v>
      </c>
      <c r="M1" s="616"/>
      <c r="N1" s="616"/>
      <c r="O1" s="617"/>
      <c r="P1" s="565" t="s">
        <v>497</v>
      </c>
      <c r="Q1" s="566"/>
      <c r="R1" s="615" t="s">
        <v>934</v>
      </c>
      <c r="S1" s="616"/>
      <c r="T1" s="622"/>
      <c r="U1" s="565" t="s">
        <v>497</v>
      </c>
      <c r="V1" s="566"/>
      <c r="W1" s="615" t="s">
        <v>934</v>
      </c>
      <c r="X1" s="616"/>
      <c r="Y1" s="616"/>
      <c r="Z1" s="616"/>
      <c r="AA1" s="616"/>
      <c r="AB1" s="616"/>
      <c r="AC1" s="616"/>
      <c r="AD1" s="616"/>
      <c r="AE1" s="619" t="s">
        <v>311</v>
      </c>
      <c r="AF1" s="620"/>
      <c r="AG1" s="621"/>
    </row>
    <row r="2" spans="1:33">
      <c r="A2" s="133" t="s">
        <v>45</v>
      </c>
      <c r="B2" s="133" t="s">
        <v>53</v>
      </c>
      <c r="C2" s="329" t="s">
        <v>119</v>
      </c>
      <c r="D2" s="224" t="s">
        <v>23</v>
      </c>
      <c r="E2" s="327" t="s">
        <v>24</v>
      </c>
      <c r="F2" s="224" t="s">
        <v>974</v>
      </c>
      <c r="G2" s="224" t="s">
        <v>1006</v>
      </c>
      <c r="H2" s="327" t="s">
        <v>30</v>
      </c>
      <c r="I2" s="224" t="s">
        <v>25</v>
      </c>
      <c r="J2" s="193" t="s">
        <v>973</v>
      </c>
      <c r="K2" s="313" t="s">
        <v>972</v>
      </c>
      <c r="L2" s="327" t="s">
        <v>974</v>
      </c>
      <c r="M2" s="224" t="s">
        <v>344</v>
      </c>
      <c r="N2" s="327" t="s">
        <v>28</v>
      </c>
      <c r="O2" s="327" t="s">
        <v>29</v>
      </c>
      <c r="P2" s="326" t="s">
        <v>501</v>
      </c>
      <c r="Q2" s="330" t="s">
        <v>501</v>
      </c>
      <c r="R2" s="224" t="s">
        <v>119</v>
      </c>
      <c r="S2" s="327" t="s">
        <v>119</v>
      </c>
      <c r="T2" s="327" t="s">
        <v>345</v>
      </c>
      <c r="U2" s="193" t="s">
        <v>972</v>
      </c>
      <c r="V2" s="312" t="s">
        <v>973</v>
      </c>
      <c r="W2" s="224" t="s">
        <v>28</v>
      </c>
      <c r="X2" s="224" t="s">
        <v>29</v>
      </c>
      <c r="Y2" s="327" t="s">
        <v>344</v>
      </c>
      <c r="Z2" s="224" t="s">
        <v>345</v>
      </c>
      <c r="AA2" s="224" t="s">
        <v>27</v>
      </c>
      <c r="AB2" s="327" t="s">
        <v>115</v>
      </c>
      <c r="AC2" s="327" t="s">
        <v>23</v>
      </c>
      <c r="AD2" s="224" t="s">
        <v>119</v>
      </c>
      <c r="AE2" s="317" t="s">
        <v>128</v>
      </c>
      <c r="AF2" s="318" t="s">
        <v>993</v>
      </c>
      <c r="AG2" s="318" t="s">
        <v>549</v>
      </c>
    </row>
    <row r="3" spans="1:33">
      <c r="A3" s="331" t="s">
        <v>994</v>
      </c>
      <c r="B3" s="332" t="s">
        <v>93</v>
      </c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155">
        <v>63</v>
      </c>
      <c r="O3" s="335"/>
      <c r="P3" s="155">
        <v>26</v>
      </c>
      <c r="Q3" s="155">
        <v>40</v>
      </c>
      <c r="R3" s="155">
        <v>13</v>
      </c>
      <c r="S3" s="155"/>
      <c r="T3" s="155"/>
      <c r="U3" s="155">
        <v>55</v>
      </c>
      <c r="V3" s="155">
        <v>12</v>
      </c>
      <c r="W3" s="155">
        <v>61</v>
      </c>
      <c r="X3" s="155">
        <v>61</v>
      </c>
      <c r="Y3" s="155">
        <v>62</v>
      </c>
      <c r="Z3" s="155">
        <v>67</v>
      </c>
      <c r="AA3" s="155">
        <v>18</v>
      </c>
      <c r="AB3" s="155"/>
      <c r="AC3" s="155">
        <v>26</v>
      </c>
      <c r="AD3" s="155">
        <v>10</v>
      </c>
      <c r="AE3" s="336">
        <f>SUM(C3:AD3)</f>
        <v>514</v>
      </c>
      <c r="AF3" s="336">
        <f>SUM(D3:I3,L3:O3,R3:T3,W3:AD3)</f>
        <v>381</v>
      </c>
      <c r="AG3" s="336">
        <f>SUM(J3:K3,U3:V3,P3:Q3)</f>
        <v>133</v>
      </c>
    </row>
    <row r="4" spans="1:33">
      <c r="A4" s="332" t="s">
        <v>445</v>
      </c>
      <c r="B4" s="332" t="s">
        <v>93</v>
      </c>
      <c r="C4" s="337">
        <v>25</v>
      </c>
      <c r="D4" s="155">
        <v>15</v>
      </c>
      <c r="E4" s="155">
        <v>6</v>
      </c>
      <c r="F4" s="155">
        <v>18</v>
      </c>
      <c r="G4" s="155">
        <v>8</v>
      </c>
      <c r="H4" s="155"/>
      <c r="I4" s="155">
        <v>17</v>
      </c>
      <c r="J4" s="155">
        <v>80</v>
      </c>
      <c r="K4" s="155">
        <v>25</v>
      </c>
      <c r="L4" s="155">
        <v>39</v>
      </c>
      <c r="M4" s="155">
        <v>16</v>
      </c>
      <c r="N4" s="155">
        <v>17</v>
      </c>
      <c r="O4" s="155"/>
      <c r="P4" s="155"/>
      <c r="Q4" s="155">
        <v>40</v>
      </c>
      <c r="R4" s="155"/>
      <c r="S4" s="335"/>
      <c r="T4" s="155">
        <v>14</v>
      </c>
      <c r="U4" s="155">
        <v>25</v>
      </c>
      <c r="V4" s="155"/>
      <c r="W4" s="155">
        <v>19</v>
      </c>
      <c r="X4" s="155">
        <v>19</v>
      </c>
      <c r="Y4" s="155"/>
      <c r="Z4" s="155">
        <v>13</v>
      </c>
      <c r="AA4" s="155"/>
      <c r="AB4" s="155"/>
      <c r="AC4" s="155"/>
      <c r="AD4" s="155"/>
      <c r="AE4" s="336">
        <f t="shared" ref="AE4:AE49" si="0">SUM(C4:AD4)</f>
        <v>396</v>
      </c>
      <c r="AF4" s="336">
        <f t="shared" ref="AF4:AF49" si="1">SUM(D4:I4,L4:O4,R4:T4,W4:AD4)</f>
        <v>201</v>
      </c>
      <c r="AG4" s="336">
        <f t="shared" ref="AG4:AG49" si="2">SUM(J4:K4,U4:V4,P4:Q4)</f>
        <v>170</v>
      </c>
    </row>
    <row r="5" spans="1:33">
      <c r="A5" s="332" t="s">
        <v>470</v>
      </c>
      <c r="B5" s="332" t="s">
        <v>93</v>
      </c>
      <c r="C5" s="337">
        <v>31</v>
      </c>
      <c r="D5" s="155">
        <v>65</v>
      </c>
      <c r="E5" s="155">
        <v>60</v>
      </c>
      <c r="F5" s="155">
        <v>62</v>
      </c>
      <c r="G5" s="155">
        <v>72</v>
      </c>
      <c r="H5" s="155">
        <v>40</v>
      </c>
      <c r="I5" s="155">
        <v>63</v>
      </c>
      <c r="J5" s="335"/>
      <c r="K5" s="155">
        <v>55</v>
      </c>
      <c r="L5" s="155"/>
      <c r="M5" s="338"/>
      <c r="N5" s="339"/>
      <c r="O5" s="155">
        <v>80</v>
      </c>
      <c r="P5" s="155">
        <v>54</v>
      </c>
      <c r="Q5" s="155"/>
      <c r="R5" s="155">
        <v>67</v>
      </c>
      <c r="S5" s="155">
        <v>80</v>
      </c>
      <c r="T5" s="155">
        <v>66</v>
      </c>
      <c r="U5" s="155"/>
      <c r="V5" s="155">
        <v>68</v>
      </c>
      <c r="W5" s="339"/>
      <c r="X5" s="339"/>
      <c r="Y5" s="339"/>
      <c r="Z5" s="155"/>
      <c r="AA5" s="155">
        <v>62</v>
      </c>
      <c r="AB5" s="155">
        <v>80</v>
      </c>
      <c r="AC5" s="155">
        <v>54</v>
      </c>
      <c r="AD5" s="155">
        <v>70</v>
      </c>
      <c r="AE5" s="336">
        <f t="shared" si="0"/>
        <v>1129</v>
      </c>
      <c r="AF5" s="336">
        <f t="shared" si="1"/>
        <v>921</v>
      </c>
      <c r="AG5" s="336">
        <f t="shared" si="2"/>
        <v>177</v>
      </c>
    </row>
    <row r="6" spans="1:33">
      <c r="A6" s="332" t="s">
        <v>809</v>
      </c>
      <c r="B6" s="332" t="s">
        <v>93</v>
      </c>
      <c r="C6" s="337"/>
      <c r="D6" s="155"/>
      <c r="E6" s="155">
        <v>20</v>
      </c>
      <c r="F6" s="155">
        <v>7</v>
      </c>
      <c r="G6" s="155">
        <v>8</v>
      </c>
      <c r="H6" s="155">
        <v>40</v>
      </c>
      <c r="I6" s="155"/>
      <c r="J6" s="155"/>
      <c r="K6" s="155"/>
      <c r="L6" s="155">
        <v>41</v>
      </c>
      <c r="M6" s="155">
        <v>64</v>
      </c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336">
        <f t="shared" si="0"/>
        <v>180</v>
      </c>
      <c r="AF6" s="336">
        <f t="shared" si="1"/>
        <v>180</v>
      </c>
      <c r="AG6" s="336">
        <f t="shared" si="2"/>
        <v>0</v>
      </c>
    </row>
    <row r="7" spans="1:33">
      <c r="A7" s="328" t="s">
        <v>998</v>
      </c>
      <c r="B7" s="328" t="s">
        <v>93</v>
      </c>
      <c r="C7" s="340">
        <v>24</v>
      </c>
      <c r="D7" s="341"/>
      <c r="E7" s="341"/>
      <c r="F7" s="341"/>
      <c r="G7" s="341"/>
      <c r="H7" s="341"/>
      <c r="I7" s="341"/>
      <c r="J7" s="341"/>
      <c r="K7" s="341"/>
      <c r="L7" s="341"/>
      <c r="M7" s="341"/>
      <c r="N7" s="341"/>
      <c r="O7" s="341"/>
      <c r="P7" s="341"/>
      <c r="Q7" s="341"/>
      <c r="R7" s="341"/>
      <c r="S7" s="341"/>
      <c r="T7" s="341"/>
      <c r="U7" s="341"/>
      <c r="V7" s="341"/>
      <c r="W7" s="341"/>
      <c r="X7" s="341"/>
      <c r="Y7" s="155">
        <v>18</v>
      </c>
      <c r="Z7" s="341"/>
      <c r="AA7" s="341"/>
      <c r="AB7" s="341"/>
      <c r="AC7" s="341"/>
      <c r="AD7" s="341"/>
      <c r="AE7" s="336">
        <f t="shared" si="0"/>
        <v>42</v>
      </c>
      <c r="AF7" s="336">
        <f t="shared" si="1"/>
        <v>18</v>
      </c>
      <c r="AG7" s="336">
        <f t="shared" si="2"/>
        <v>0</v>
      </c>
    </row>
    <row r="8" spans="1:33">
      <c r="A8" s="331" t="s">
        <v>997</v>
      </c>
      <c r="B8" s="332" t="s">
        <v>101</v>
      </c>
      <c r="C8" s="342"/>
      <c r="D8" s="342"/>
      <c r="E8" s="342"/>
      <c r="F8" s="342"/>
      <c r="G8" s="342"/>
      <c r="H8" s="155">
        <v>18</v>
      </c>
      <c r="I8" s="155"/>
      <c r="J8" s="155">
        <v>55</v>
      </c>
      <c r="K8" s="343">
        <v>70</v>
      </c>
      <c r="L8" s="155">
        <v>51</v>
      </c>
      <c r="M8" s="155">
        <v>56</v>
      </c>
      <c r="N8" s="155">
        <v>52</v>
      </c>
      <c r="O8" s="155">
        <v>22</v>
      </c>
      <c r="P8" s="155">
        <v>26</v>
      </c>
      <c r="Q8" s="155"/>
      <c r="R8" s="155"/>
      <c r="S8" s="155">
        <v>48</v>
      </c>
      <c r="T8" s="155">
        <v>62</v>
      </c>
      <c r="U8" s="155"/>
      <c r="V8" s="155">
        <v>50</v>
      </c>
      <c r="W8" s="155">
        <v>57</v>
      </c>
      <c r="X8" s="155"/>
      <c r="Y8" s="155"/>
      <c r="Z8" s="155">
        <v>60</v>
      </c>
      <c r="AA8" s="155">
        <v>21</v>
      </c>
      <c r="AB8" s="155">
        <v>69</v>
      </c>
      <c r="AC8" s="155">
        <v>32</v>
      </c>
      <c r="AD8" s="155">
        <v>40</v>
      </c>
      <c r="AE8" s="336">
        <f t="shared" si="0"/>
        <v>789</v>
      </c>
      <c r="AF8" s="336">
        <f t="shared" si="1"/>
        <v>588</v>
      </c>
      <c r="AG8" s="336">
        <f t="shared" si="2"/>
        <v>201</v>
      </c>
    </row>
    <row r="9" spans="1:33">
      <c r="A9" s="332" t="s">
        <v>444</v>
      </c>
      <c r="B9" s="332" t="s">
        <v>101</v>
      </c>
      <c r="C9" s="337">
        <v>31</v>
      </c>
      <c r="D9" s="155">
        <v>65</v>
      </c>
      <c r="E9" s="155">
        <v>60</v>
      </c>
      <c r="F9" s="155">
        <v>56</v>
      </c>
      <c r="G9" s="155">
        <v>12</v>
      </c>
      <c r="H9" s="155">
        <v>62</v>
      </c>
      <c r="I9" s="155">
        <v>48</v>
      </c>
      <c r="J9" s="155"/>
      <c r="K9" s="155"/>
      <c r="L9" s="155">
        <v>29</v>
      </c>
      <c r="M9" s="155">
        <v>24</v>
      </c>
      <c r="N9" s="339"/>
      <c r="O9" s="155">
        <v>58</v>
      </c>
      <c r="P9" s="155">
        <v>54</v>
      </c>
      <c r="Q9" s="155">
        <v>12</v>
      </c>
      <c r="R9" s="155">
        <v>56</v>
      </c>
      <c r="S9" s="155"/>
      <c r="T9" s="155"/>
      <c r="U9" s="155">
        <v>55</v>
      </c>
      <c r="V9" s="155">
        <v>30</v>
      </c>
      <c r="W9" s="339"/>
      <c r="X9" s="155">
        <v>51</v>
      </c>
      <c r="Y9" s="155">
        <v>54</v>
      </c>
      <c r="Z9" s="155"/>
      <c r="AA9" s="155">
        <v>55</v>
      </c>
      <c r="AB9" s="155"/>
      <c r="AC9" s="155">
        <v>48</v>
      </c>
      <c r="AD9" s="155">
        <v>40</v>
      </c>
      <c r="AE9" s="336">
        <f t="shared" si="0"/>
        <v>900</v>
      </c>
      <c r="AF9" s="336">
        <f t="shared" si="1"/>
        <v>718</v>
      </c>
      <c r="AG9" s="336">
        <f t="shared" si="2"/>
        <v>151</v>
      </c>
    </row>
    <row r="10" spans="1:33">
      <c r="A10" s="328" t="s">
        <v>1008</v>
      </c>
      <c r="B10" s="328" t="s">
        <v>101</v>
      </c>
      <c r="C10" s="341">
        <v>24</v>
      </c>
      <c r="D10" s="341"/>
      <c r="E10" s="341"/>
      <c r="F10" s="341"/>
      <c r="G10" s="341"/>
      <c r="H10" s="341"/>
      <c r="I10" s="341"/>
      <c r="J10" s="341"/>
      <c r="K10" s="341"/>
      <c r="L10" s="341"/>
      <c r="M10" s="341"/>
      <c r="N10" s="341"/>
      <c r="O10" s="341"/>
      <c r="P10" s="341"/>
      <c r="Q10" s="341"/>
      <c r="R10" s="341"/>
      <c r="S10" s="341"/>
      <c r="T10" s="341"/>
      <c r="U10" s="341"/>
      <c r="V10" s="341"/>
      <c r="W10" s="341"/>
      <c r="X10" s="341"/>
      <c r="Y10" s="341"/>
      <c r="Z10" s="341"/>
      <c r="AA10" s="341"/>
      <c r="AB10" s="341"/>
      <c r="AC10" s="341"/>
      <c r="AD10" s="341"/>
      <c r="AE10" s="336">
        <f t="shared" si="0"/>
        <v>24</v>
      </c>
      <c r="AF10" s="336">
        <f t="shared" si="1"/>
        <v>0</v>
      </c>
      <c r="AG10" s="336">
        <f t="shared" si="2"/>
        <v>0</v>
      </c>
    </row>
    <row r="11" spans="1:33">
      <c r="A11" s="332" t="s">
        <v>995</v>
      </c>
      <c r="B11" s="332" t="s">
        <v>101</v>
      </c>
      <c r="C11" s="337">
        <v>25</v>
      </c>
      <c r="D11" s="155">
        <v>15</v>
      </c>
      <c r="E11" s="155">
        <v>20</v>
      </c>
      <c r="F11" s="155">
        <v>24</v>
      </c>
      <c r="G11" s="155">
        <v>64</v>
      </c>
      <c r="H11" s="155"/>
      <c r="I11" s="155">
        <v>32</v>
      </c>
      <c r="J11" s="155">
        <v>25</v>
      </c>
      <c r="K11" s="155">
        <v>9</v>
      </c>
      <c r="L11" s="155"/>
      <c r="M11" s="155"/>
      <c r="N11" s="155">
        <v>28</v>
      </c>
      <c r="O11" s="155"/>
      <c r="P11" s="155"/>
      <c r="Q11" s="155">
        <v>68</v>
      </c>
      <c r="R11" s="155">
        <v>24</v>
      </c>
      <c r="S11" s="155">
        <v>32</v>
      </c>
      <c r="T11" s="155">
        <v>18</v>
      </c>
      <c r="U11" s="155">
        <v>35</v>
      </c>
      <c r="V11" s="155"/>
      <c r="W11" s="155">
        <v>23</v>
      </c>
      <c r="X11" s="155">
        <v>29</v>
      </c>
      <c r="Y11" s="155">
        <v>26</v>
      </c>
      <c r="Z11" s="155">
        <v>20</v>
      </c>
      <c r="AA11" s="155">
        <v>25</v>
      </c>
      <c r="AB11" s="155">
        <v>11</v>
      </c>
      <c r="AC11" s="155"/>
      <c r="AD11" s="155"/>
      <c r="AE11" s="336">
        <f t="shared" si="0"/>
        <v>553</v>
      </c>
      <c r="AF11" s="336">
        <f t="shared" si="1"/>
        <v>391</v>
      </c>
      <c r="AG11" s="336">
        <f t="shared" si="2"/>
        <v>137</v>
      </c>
    </row>
    <row r="12" spans="1:33">
      <c r="A12" s="332" t="s">
        <v>448</v>
      </c>
      <c r="B12" s="332" t="s">
        <v>100</v>
      </c>
      <c r="C12" s="337">
        <v>40</v>
      </c>
      <c r="D12" s="155">
        <v>15</v>
      </c>
      <c r="E12" s="342"/>
      <c r="F12" s="342"/>
      <c r="G12" s="342"/>
      <c r="H12" s="342"/>
      <c r="I12" s="342"/>
      <c r="J12" s="342"/>
      <c r="K12" s="342"/>
      <c r="L12" s="342"/>
      <c r="M12" s="342"/>
      <c r="N12" s="342"/>
      <c r="O12" s="342"/>
      <c r="P12" s="342"/>
      <c r="Q12" s="343">
        <v>30</v>
      </c>
      <c r="R12" s="155">
        <v>11</v>
      </c>
      <c r="S12" s="155">
        <v>8</v>
      </c>
      <c r="T12" s="155">
        <v>62</v>
      </c>
      <c r="U12" s="155">
        <v>25</v>
      </c>
      <c r="V12" s="155">
        <v>14</v>
      </c>
      <c r="W12" s="155">
        <v>57</v>
      </c>
      <c r="X12" s="155">
        <v>11</v>
      </c>
      <c r="Y12" s="155"/>
      <c r="Z12" s="155">
        <v>26</v>
      </c>
      <c r="AA12" s="155"/>
      <c r="AB12" s="155">
        <v>40</v>
      </c>
      <c r="AC12" s="155"/>
      <c r="AD12" s="155"/>
      <c r="AE12" s="336">
        <f t="shared" si="0"/>
        <v>339</v>
      </c>
      <c r="AF12" s="336">
        <f t="shared" si="1"/>
        <v>230</v>
      </c>
      <c r="AG12" s="336">
        <f t="shared" si="2"/>
        <v>69</v>
      </c>
    </row>
    <row r="13" spans="1:33">
      <c r="A13" s="332" t="s">
        <v>472</v>
      </c>
      <c r="B13" s="332" t="s">
        <v>100</v>
      </c>
      <c r="C13" s="337">
        <v>40</v>
      </c>
      <c r="D13" s="155">
        <v>65</v>
      </c>
      <c r="E13" s="155">
        <v>74</v>
      </c>
      <c r="F13" s="155">
        <v>73</v>
      </c>
      <c r="G13" s="155">
        <v>72</v>
      </c>
      <c r="H13" s="155">
        <v>68</v>
      </c>
      <c r="I13" s="155">
        <v>63</v>
      </c>
      <c r="J13" s="335"/>
      <c r="K13" s="155">
        <v>59</v>
      </c>
      <c r="L13" s="155">
        <v>67</v>
      </c>
      <c r="M13" s="155">
        <v>56</v>
      </c>
      <c r="N13" s="155">
        <v>40</v>
      </c>
      <c r="O13" s="155">
        <v>80</v>
      </c>
      <c r="P13" s="155">
        <v>56</v>
      </c>
      <c r="Q13" s="155"/>
      <c r="R13" s="155">
        <v>69</v>
      </c>
      <c r="S13" s="155">
        <v>72</v>
      </c>
      <c r="T13" s="155"/>
      <c r="U13" s="155"/>
      <c r="V13" s="155">
        <v>66</v>
      </c>
      <c r="W13" s="339"/>
      <c r="X13" s="155">
        <v>69</v>
      </c>
      <c r="Y13" s="155">
        <v>54</v>
      </c>
      <c r="Z13" s="155">
        <v>54</v>
      </c>
      <c r="AA13" s="155"/>
      <c r="AB13" s="155"/>
      <c r="AC13" s="155">
        <v>59</v>
      </c>
      <c r="AD13" s="155">
        <v>64</v>
      </c>
      <c r="AE13" s="336">
        <f t="shared" si="0"/>
        <v>1320</v>
      </c>
      <c r="AF13" s="336">
        <f t="shared" si="1"/>
        <v>1099</v>
      </c>
      <c r="AG13" s="336">
        <f t="shared" si="2"/>
        <v>181</v>
      </c>
    </row>
    <row r="14" spans="1:33">
      <c r="A14" s="332" t="s">
        <v>999</v>
      </c>
      <c r="B14" s="332" t="s">
        <v>100</v>
      </c>
      <c r="C14" s="342"/>
      <c r="D14" s="342"/>
      <c r="E14" s="342"/>
      <c r="F14" s="155"/>
      <c r="G14" s="155"/>
      <c r="H14" s="155">
        <v>12</v>
      </c>
      <c r="I14" s="155">
        <v>17</v>
      </c>
      <c r="J14" s="155">
        <v>80</v>
      </c>
      <c r="K14" s="155">
        <v>21</v>
      </c>
      <c r="L14" s="155">
        <v>13</v>
      </c>
      <c r="M14" s="155">
        <v>24</v>
      </c>
      <c r="N14" s="155">
        <v>40</v>
      </c>
      <c r="O14" s="335"/>
      <c r="P14" s="155">
        <v>24</v>
      </c>
      <c r="Q14" s="155">
        <v>48</v>
      </c>
      <c r="R14" s="155"/>
      <c r="S14" s="155"/>
      <c r="T14" s="155">
        <v>18</v>
      </c>
      <c r="U14" s="155">
        <v>55</v>
      </c>
      <c r="V14" s="155"/>
      <c r="W14" s="155">
        <v>23</v>
      </c>
      <c r="X14" s="155"/>
      <c r="Y14" s="155">
        <v>26</v>
      </c>
      <c r="Z14" s="342"/>
      <c r="AA14" s="155">
        <v>53</v>
      </c>
      <c r="AB14" s="155">
        <v>40</v>
      </c>
      <c r="AC14" s="155">
        <v>21</v>
      </c>
      <c r="AD14" s="155">
        <v>16</v>
      </c>
      <c r="AE14" s="336">
        <f t="shared" si="0"/>
        <v>531</v>
      </c>
      <c r="AF14" s="336">
        <f t="shared" si="1"/>
        <v>303</v>
      </c>
      <c r="AG14" s="336">
        <f t="shared" si="2"/>
        <v>228</v>
      </c>
    </row>
    <row r="15" spans="1:33">
      <c r="A15" s="332" t="s">
        <v>449</v>
      </c>
      <c r="B15" s="332" t="s">
        <v>100</v>
      </c>
      <c r="C15" s="342"/>
      <c r="D15" s="342"/>
      <c r="E15" s="342"/>
      <c r="F15" s="342"/>
      <c r="G15" s="342"/>
      <c r="H15" s="342"/>
      <c r="I15" s="342"/>
      <c r="J15" s="342"/>
      <c r="K15" s="342"/>
      <c r="L15" s="342"/>
      <c r="M15" s="342"/>
      <c r="N15" s="342"/>
      <c r="O15" s="342"/>
      <c r="P15" s="342"/>
      <c r="Q15" s="342"/>
      <c r="R15" s="342"/>
      <c r="S15" s="342"/>
      <c r="T15" s="342"/>
      <c r="U15" s="342"/>
      <c r="V15" s="342"/>
      <c r="W15" s="342"/>
      <c r="X15" s="342"/>
      <c r="Y15" s="342"/>
      <c r="Z15" s="342"/>
      <c r="AA15" s="342"/>
      <c r="AB15" s="342"/>
      <c r="AC15" s="342"/>
      <c r="AD15" s="342"/>
      <c r="AE15" s="336">
        <f t="shared" si="0"/>
        <v>0</v>
      </c>
      <c r="AF15" s="336">
        <f t="shared" si="1"/>
        <v>0</v>
      </c>
      <c r="AG15" s="336">
        <f t="shared" si="2"/>
        <v>0</v>
      </c>
    </row>
    <row r="16" spans="1:33">
      <c r="A16" s="332" t="s">
        <v>1000</v>
      </c>
      <c r="B16" s="332" t="s">
        <v>488</v>
      </c>
      <c r="C16" s="337">
        <v>62</v>
      </c>
      <c r="D16" s="155">
        <v>70</v>
      </c>
      <c r="E16" s="155">
        <v>80</v>
      </c>
      <c r="F16" s="343">
        <v>58</v>
      </c>
      <c r="G16" s="155">
        <v>78</v>
      </c>
      <c r="H16" s="155">
        <v>55</v>
      </c>
      <c r="I16" s="155">
        <v>80</v>
      </c>
      <c r="J16" s="155">
        <v>40</v>
      </c>
      <c r="K16" s="155">
        <v>30</v>
      </c>
      <c r="L16" s="342"/>
      <c r="M16" s="342"/>
      <c r="N16" s="342"/>
      <c r="O16" s="155">
        <v>22</v>
      </c>
      <c r="P16" s="155">
        <v>51</v>
      </c>
      <c r="Q16" s="155"/>
      <c r="R16" s="155">
        <v>66</v>
      </c>
      <c r="S16" s="155">
        <v>72</v>
      </c>
      <c r="T16" s="155">
        <v>80</v>
      </c>
      <c r="U16" s="155">
        <v>55</v>
      </c>
      <c r="V16" s="155">
        <v>80</v>
      </c>
      <c r="W16" s="155">
        <v>80</v>
      </c>
      <c r="X16" s="155">
        <v>30</v>
      </c>
      <c r="Y16" s="155">
        <v>80</v>
      </c>
      <c r="Z16" s="155">
        <v>80</v>
      </c>
      <c r="AA16" s="155">
        <v>80</v>
      </c>
      <c r="AB16" s="155">
        <v>80</v>
      </c>
      <c r="AC16" s="155">
        <v>80</v>
      </c>
      <c r="AD16" s="155">
        <v>80</v>
      </c>
      <c r="AE16" s="336">
        <f t="shared" si="0"/>
        <v>1569</v>
      </c>
      <c r="AF16" s="336">
        <f t="shared" si="1"/>
        <v>1251</v>
      </c>
      <c r="AG16" s="336">
        <f t="shared" si="2"/>
        <v>256</v>
      </c>
    </row>
    <row r="17" spans="1:33">
      <c r="A17" s="332" t="s">
        <v>1001</v>
      </c>
      <c r="B17" s="332" t="s">
        <v>488</v>
      </c>
      <c r="C17" s="334"/>
      <c r="D17" s="334"/>
      <c r="E17" s="334"/>
      <c r="F17" s="334"/>
      <c r="G17" s="334"/>
      <c r="H17" s="334"/>
      <c r="I17" s="334"/>
      <c r="J17" s="334"/>
      <c r="K17" s="334"/>
      <c r="L17" s="334"/>
      <c r="M17" s="334"/>
      <c r="N17" s="155">
        <v>63</v>
      </c>
      <c r="O17" s="342"/>
      <c r="P17" s="342"/>
      <c r="Q17" s="342"/>
      <c r="R17" s="342"/>
      <c r="S17" s="342"/>
      <c r="T17" s="342"/>
      <c r="U17" s="342"/>
      <c r="V17" s="342"/>
      <c r="W17" s="342"/>
      <c r="X17" s="155">
        <v>50</v>
      </c>
      <c r="Y17" s="155">
        <v>80</v>
      </c>
      <c r="Z17" s="155">
        <v>80</v>
      </c>
      <c r="AA17" s="334"/>
      <c r="AB17" s="334"/>
      <c r="AC17" s="334"/>
      <c r="AD17" s="334"/>
      <c r="AE17" s="336">
        <f t="shared" si="0"/>
        <v>273</v>
      </c>
      <c r="AF17" s="336">
        <f t="shared" si="1"/>
        <v>273</v>
      </c>
      <c r="AG17" s="336">
        <f t="shared" si="2"/>
        <v>0</v>
      </c>
    </row>
    <row r="18" spans="1:33">
      <c r="A18" s="332" t="s">
        <v>473</v>
      </c>
      <c r="B18" s="332" t="s">
        <v>489</v>
      </c>
      <c r="C18" s="337">
        <v>40</v>
      </c>
      <c r="D18" s="155"/>
      <c r="E18" s="155">
        <v>40</v>
      </c>
      <c r="F18" s="155"/>
      <c r="G18" s="155"/>
      <c r="H18" s="155"/>
      <c r="I18" s="155"/>
      <c r="J18" s="155">
        <v>80</v>
      </c>
      <c r="K18" s="155"/>
      <c r="L18" s="155">
        <v>47</v>
      </c>
      <c r="M18" s="155">
        <v>60</v>
      </c>
      <c r="N18" s="155"/>
      <c r="O18" s="155"/>
      <c r="P18" s="155"/>
      <c r="Q18" s="155">
        <v>40</v>
      </c>
      <c r="R18" s="155"/>
      <c r="S18" s="335"/>
      <c r="T18" s="155">
        <v>4</v>
      </c>
      <c r="U18" s="155">
        <v>67</v>
      </c>
      <c r="V18" s="155"/>
      <c r="W18" s="155"/>
      <c r="X18" s="155"/>
      <c r="Y18" s="335"/>
      <c r="Z18" s="155">
        <v>34</v>
      </c>
      <c r="AA18" s="155">
        <v>80</v>
      </c>
      <c r="AB18" s="155">
        <v>17</v>
      </c>
      <c r="AC18" s="155">
        <v>10</v>
      </c>
      <c r="AD18" s="155">
        <v>11</v>
      </c>
      <c r="AE18" s="336">
        <f t="shared" si="0"/>
        <v>530</v>
      </c>
      <c r="AF18" s="336">
        <f t="shared" si="1"/>
        <v>303</v>
      </c>
      <c r="AG18" s="336">
        <f t="shared" si="2"/>
        <v>187</v>
      </c>
    </row>
    <row r="19" spans="1:33">
      <c r="A19" s="332" t="s">
        <v>450</v>
      </c>
      <c r="B19" s="332" t="s">
        <v>489</v>
      </c>
      <c r="C19" s="337">
        <v>58</v>
      </c>
      <c r="D19" s="343">
        <v>70</v>
      </c>
      <c r="E19" s="155">
        <v>40</v>
      </c>
      <c r="F19" s="343">
        <v>70</v>
      </c>
      <c r="G19" s="155">
        <v>80</v>
      </c>
      <c r="H19" s="155">
        <v>80</v>
      </c>
      <c r="I19" s="155">
        <v>53</v>
      </c>
      <c r="J19" s="155"/>
      <c r="K19" s="155">
        <v>79</v>
      </c>
      <c r="L19" s="342"/>
      <c r="M19" s="342"/>
      <c r="N19" s="342"/>
      <c r="O19" s="155">
        <v>58</v>
      </c>
      <c r="P19" s="155">
        <v>80</v>
      </c>
      <c r="Q19" s="155">
        <v>52</v>
      </c>
      <c r="R19" s="155">
        <v>80</v>
      </c>
      <c r="S19" s="155">
        <v>80</v>
      </c>
      <c r="T19" s="155">
        <v>76</v>
      </c>
      <c r="U19" s="155"/>
      <c r="V19" s="155">
        <v>80</v>
      </c>
      <c r="W19" s="155">
        <v>61</v>
      </c>
      <c r="X19" s="155">
        <v>80</v>
      </c>
      <c r="Y19" s="339"/>
      <c r="Z19" s="342"/>
      <c r="AA19" s="155">
        <v>59</v>
      </c>
      <c r="AB19" s="155">
        <v>80</v>
      </c>
      <c r="AC19" s="155">
        <v>80</v>
      </c>
      <c r="AD19" s="155">
        <v>69</v>
      </c>
      <c r="AE19" s="336">
        <f t="shared" si="0"/>
        <v>1465</v>
      </c>
      <c r="AF19" s="336">
        <f t="shared" si="1"/>
        <v>1116</v>
      </c>
      <c r="AG19" s="336">
        <f t="shared" si="2"/>
        <v>291</v>
      </c>
    </row>
    <row r="20" spans="1:33">
      <c r="A20" s="328" t="s">
        <v>668</v>
      </c>
      <c r="B20" s="328" t="s">
        <v>489</v>
      </c>
      <c r="C20" s="341"/>
      <c r="D20" s="341"/>
      <c r="E20" s="341"/>
      <c r="F20" s="341"/>
      <c r="G20" s="341"/>
      <c r="H20" s="341"/>
      <c r="I20" s="341"/>
      <c r="J20" s="341"/>
      <c r="K20" s="341"/>
      <c r="L20" s="341"/>
      <c r="M20" s="341"/>
      <c r="N20" s="340">
        <v>17</v>
      </c>
      <c r="O20" s="341"/>
      <c r="P20" s="341"/>
      <c r="Q20" s="341"/>
      <c r="R20" s="341"/>
      <c r="S20" s="341"/>
      <c r="T20" s="341"/>
      <c r="U20" s="341"/>
      <c r="V20" s="341"/>
      <c r="W20" s="341"/>
      <c r="X20" s="341"/>
      <c r="Y20" s="341"/>
      <c r="Z20" s="341"/>
      <c r="AA20" s="341"/>
      <c r="AB20" s="341"/>
      <c r="AC20" s="341"/>
      <c r="AD20" s="341"/>
      <c r="AE20" s="336">
        <f t="shared" si="0"/>
        <v>17</v>
      </c>
      <c r="AF20" s="336">
        <f t="shared" si="1"/>
        <v>17</v>
      </c>
      <c r="AG20" s="336">
        <f t="shared" si="2"/>
        <v>0</v>
      </c>
    </row>
    <row r="21" spans="1:33">
      <c r="A21" s="332" t="s">
        <v>1002</v>
      </c>
      <c r="B21" s="332" t="s">
        <v>489</v>
      </c>
      <c r="C21" s="337">
        <v>40</v>
      </c>
      <c r="D21" s="155">
        <v>10</v>
      </c>
      <c r="E21" s="155"/>
      <c r="F21" s="155">
        <v>12</v>
      </c>
      <c r="G21" s="155"/>
      <c r="H21" s="155">
        <v>25</v>
      </c>
      <c r="I21" s="155">
        <v>27</v>
      </c>
      <c r="J21" s="155">
        <v>40</v>
      </c>
      <c r="K21" s="155">
        <v>50</v>
      </c>
      <c r="L21" s="155">
        <v>80</v>
      </c>
      <c r="M21" s="155">
        <v>80</v>
      </c>
      <c r="N21" s="155">
        <v>80</v>
      </c>
      <c r="O21" s="155">
        <v>80</v>
      </c>
      <c r="P21" s="155">
        <v>29</v>
      </c>
      <c r="Q21" s="155">
        <v>68</v>
      </c>
      <c r="R21" s="155"/>
      <c r="S21" s="155"/>
      <c r="T21" s="155"/>
      <c r="U21" s="155">
        <v>25</v>
      </c>
      <c r="V21" s="335"/>
      <c r="W21" s="155">
        <v>19</v>
      </c>
      <c r="X21" s="155"/>
      <c r="Y21" s="155">
        <v>80</v>
      </c>
      <c r="Z21" s="155">
        <v>46</v>
      </c>
      <c r="AA21" s="155">
        <v>80</v>
      </c>
      <c r="AB21" s="155">
        <v>63</v>
      </c>
      <c r="AC21" s="155">
        <v>70</v>
      </c>
      <c r="AD21" s="155">
        <v>80</v>
      </c>
      <c r="AE21" s="336">
        <f t="shared" si="0"/>
        <v>1084</v>
      </c>
      <c r="AF21" s="336">
        <f t="shared" si="1"/>
        <v>832</v>
      </c>
      <c r="AG21" s="336">
        <f t="shared" si="2"/>
        <v>212</v>
      </c>
    </row>
    <row r="22" spans="1:33">
      <c r="A22" s="332" t="s">
        <v>566</v>
      </c>
      <c r="B22" s="332" t="s">
        <v>482</v>
      </c>
      <c r="C22" s="337">
        <v>70</v>
      </c>
      <c r="D22" s="155">
        <v>80</v>
      </c>
      <c r="E22" s="155">
        <v>32</v>
      </c>
      <c r="F22" s="155">
        <v>67</v>
      </c>
      <c r="G22" s="155">
        <v>80</v>
      </c>
      <c r="H22" s="155">
        <v>75</v>
      </c>
      <c r="I22" s="155">
        <v>57</v>
      </c>
      <c r="J22" s="196"/>
      <c r="K22" s="196"/>
      <c r="L22" s="155">
        <v>29</v>
      </c>
      <c r="M22" s="155">
        <v>40</v>
      </c>
      <c r="N22" s="339"/>
      <c r="O22" s="155">
        <v>80</v>
      </c>
      <c r="P22" s="155">
        <v>80</v>
      </c>
      <c r="Q22" s="155"/>
      <c r="R22" s="155">
        <v>80</v>
      </c>
      <c r="S22" s="155">
        <v>80</v>
      </c>
      <c r="T22" s="155">
        <v>80</v>
      </c>
      <c r="U22" s="155"/>
      <c r="V22" s="155"/>
      <c r="W22" s="155">
        <v>80</v>
      </c>
      <c r="X22" s="155">
        <v>74</v>
      </c>
      <c r="Y22" s="342"/>
      <c r="Z22" s="342"/>
      <c r="AA22" s="342"/>
      <c r="AB22" s="342"/>
      <c r="AC22" s="342"/>
      <c r="AD22" s="342"/>
      <c r="AE22" s="336">
        <f t="shared" si="0"/>
        <v>1084</v>
      </c>
      <c r="AF22" s="336">
        <f t="shared" si="1"/>
        <v>934</v>
      </c>
      <c r="AG22" s="336">
        <f t="shared" si="2"/>
        <v>80</v>
      </c>
    </row>
    <row r="23" spans="1:33">
      <c r="A23" s="332" t="s">
        <v>589</v>
      </c>
      <c r="B23" s="332" t="s">
        <v>482</v>
      </c>
      <c r="C23" s="342"/>
      <c r="D23" s="342"/>
      <c r="E23" s="342"/>
      <c r="F23" s="342"/>
      <c r="G23" s="342"/>
      <c r="H23" s="342"/>
      <c r="I23" s="342"/>
      <c r="J23" s="342"/>
      <c r="K23" s="342"/>
      <c r="L23" s="342"/>
      <c r="M23" s="342"/>
      <c r="N23" s="155">
        <v>40</v>
      </c>
      <c r="O23" s="155">
        <v>78</v>
      </c>
      <c r="P23" s="155">
        <v>80</v>
      </c>
      <c r="Q23" s="155">
        <v>80</v>
      </c>
      <c r="R23" s="155">
        <v>67</v>
      </c>
      <c r="S23" s="155">
        <v>80</v>
      </c>
      <c r="T23" s="155">
        <v>74</v>
      </c>
      <c r="U23" s="155"/>
      <c r="V23" s="155">
        <v>80</v>
      </c>
      <c r="W23" s="339"/>
      <c r="X23" s="343">
        <v>73</v>
      </c>
      <c r="Y23" s="339"/>
      <c r="Z23" s="342"/>
      <c r="AA23" s="342"/>
      <c r="AB23" s="342"/>
      <c r="AC23" s="342"/>
      <c r="AD23" s="342"/>
      <c r="AE23" s="336">
        <f t="shared" si="0"/>
        <v>652</v>
      </c>
      <c r="AF23" s="336">
        <f t="shared" si="1"/>
        <v>412</v>
      </c>
      <c r="AG23" s="336">
        <f t="shared" si="2"/>
        <v>240</v>
      </c>
    </row>
    <row r="24" spans="1:33">
      <c r="A24" s="328" t="s">
        <v>806</v>
      </c>
      <c r="B24" s="328" t="s">
        <v>482</v>
      </c>
      <c r="C24" s="340">
        <v>40</v>
      </c>
      <c r="D24" s="340">
        <v>80</v>
      </c>
      <c r="E24" s="341"/>
      <c r="F24" s="340">
        <v>80</v>
      </c>
      <c r="G24" s="340">
        <v>80</v>
      </c>
      <c r="H24" s="340">
        <v>80</v>
      </c>
      <c r="I24" s="340">
        <v>80</v>
      </c>
      <c r="J24" s="340">
        <v>40</v>
      </c>
      <c r="K24" s="340">
        <v>80</v>
      </c>
      <c r="L24" s="340">
        <v>80</v>
      </c>
      <c r="M24" s="340">
        <v>80</v>
      </c>
      <c r="N24" s="341"/>
      <c r="O24" s="341"/>
      <c r="P24" s="341"/>
      <c r="Q24" s="341"/>
      <c r="R24" s="341"/>
      <c r="S24" s="341"/>
      <c r="T24" s="341"/>
      <c r="U24" s="155">
        <v>80</v>
      </c>
      <c r="V24" s="155">
        <v>80</v>
      </c>
      <c r="W24" s="341"/>
      <c r="X24" s="341"/>
      <c r="Y24" s="341"/>
      <c r="Z24" s="341"/>
      <c r="AA24" s="341"/>
      <c r="AB24" s="341"/>
      <c r="AC24" s="341"/>
      <c r="AD24" s="341"/>
      <c r="AE24" s="336">
        <f t="shared" si="0"/>
        <v>880</v>
      </c>
      <c r="AF24" s="336">
        <f t="shared" si="1"/>
        <v>560</v>
      </c>
      <c r="AG24" s="336">
        <f t="shared" si="2"/>
        <v>280</v>
      </c>
    </row>
    <row r="25" spans="1:33">
      <c r="A25" s="332" t="s">
        <v>802</v>
      </c>
      <c r="B25" s="332" t="s">
        <v>482</v>
      </c>
      <c r="C25" s="337">
        <v>40</v>
      </c>
      <c r="D25" s="155">
        <v>50</v>
      </c>
      <c r="E25" s="155">
        <v>80</v>
      </c>
      <c r="F25" s="155">
        <v>13</v>
      </c>
      <c r="G25" s="155">
        <v>2</v>
      </c>
      <c r="H25" s="155"/>
      <c r="I25" s="155">
        <v>23</v>
      </c>
      <c r="J25" s="155">
        <v>40</v>
      </c>
      <c r="K25" s="155">
        <v>80</v>
      </c>
      <c r="L25" s="155">
        <v>51</v>
      </c>
      <c r="M25" s="155">
        <v>80</v>
      </c>
      <c r="N25" s="155">
        <v>40</v>
      </c>
      <c r="O25" s="155"/>
      <c r="P25" s="155"/>
      <c r="Q25" s="155">
        <v>80</v>
      </c>
      <c r="R25" s="155">
        <v>13</v>
      </c>
      <c r="S25" s="155">
        <v>80</v>
      </c>
      <c r="T25" s="155">
        <v>6</v>
      </c>
      <c r="U25" s="155">
        <v>80</v>
      </c>
      <c r="V25" s="335"/>
      <c r="W25" s="155">
        <v>23</v>
      </c>
      <c r="X25" s="155">
        <v>6</v>
      </c>
      <c r="Y25" s="155">
        <v>63</v>
      </c>
      <c r="Z25" s="155">
        <v>40</v>
      </c>
      <c r="AA25" s="155"/>
      <c r="AB25" s="155"/>
      <c r="AC25" s="155">
        <v>19</v>
      </c>
      <c r="AD25" s="155">
        <v>19</v>
      </c>
      <c r="AE25" s="336">
        <f t="shared" si="0"/>
        <v>928</v>
      </c>
      <c r="AF25" s="336">
        <f t="shared" si="1"/>
        <v>608</v>
      </c>
      <c r="AG25" s="336">
        <f t="shared" si="2"/>
        <v>280</v>
      </c>
    </row>
    <row r="26" spans="1:33">
      <c r="A26" s="332" t="s">
        <v>637</v>
      </c>
      <c r="B26" s="332" t="s">
        <v>482</v>
      </c>
      <c r="C26" s="342"/>
      <c r="D26" s="342"/>
      <c r="E26" s="155">
        <v>80</v>
      </c>
      <c r="F26" s="155">
        <v>80</v>
      </c>
      <c r="G26" s="155">
        <v>78</v>
      </c>
      <c r="H26" s="155">
        <v>80</v>
      </c>
      <c r="I26" s="155">
        <v>80</v>
      </c>
      <c r="J26" s="343">
        <v>70</v>
      </c>
      <c r="K26" s="155">
        <v>80</v>
      </c>
      <c r="L26" s="155">
        <v>80</v>
      </c>
      <c r="M26" s="155">
        <v>40</v>
      </c>
      <c r="N26" s="155">
        <v>80</v>
      </c>
      <c r="O26" s="155">
        <v>80</v>
      </c>
      <c r="P26" s="155">
        <v>50</v>
      </c>
      <c r="Q26" s="155"/>
      <c r="R26" s="344">
        <v>47</v>
      </c>
      <c r="S26" s="345"/>
      <c r="T26" s="155">
        <v>80</v>
      </c>
      <c r="U26" s="155">
        <v>13</v>
      </c>
      <c r="V26" s="155">
        <v>80</v>
      </c>
      <c r="W26" s="155">
        <v>80</v>
      </c>
      <c r="X26" s="155">
        <v>80</v>
      </c>
      <c r="Y26" s="155">
        <v>80</v>
      </c>
      <c r="Z26" s="155">
        <v>80</v>
      </c>
      <c r="AA26" s="155"/>
      <c r="AB26" s="155">
        <v>80</v>
      </c>
      <c r="AC26" s="155">
        <v>80</v>
      </c>
      <c r="AD26" s="155">
        <v>80</v>
      </c>
      <c r="AE26" s="336">
        <f t="shared" si="0"/>
        <v>1658</v>
      </c>
      <c r="AF26" s="336">
        <f t="shared" si="1"/>
        <v>1365</v>
      </c>
      <c r="AG26" s="336">
        <f t="shared" si="2"/>
        <v>293</v>
      </c>
    </row>
    <row r="27" spans="1:33">
      <c r="A27" s="332" t="s">
        <v>475</v>
      </c>
      <c r="B27" s="332" t="s">
        <v>482</v>
      </c>
      <c r="C27" s="337">
        <v>50</v>
      </c>
      <c r="D27" s="155">
        <v>30</v>
      </c>
      <c r="E27" s="155">
        <v>48</v>
      </c>
      <c r="F27" s="155"/>
      <c r="G27" s="155">
        <v>2</v>
      </c>
      <c r="H27" s="155">
        <v>5</v>
      </c>
      <c r="I27" s="155"/>
      <c r="J27" s="155">
        <v>80</v>
      </c>
      <c r="K27" s="155">
        <v>1</v>
      </c>
      <c r="L27" s="155">
        <v>33</v>
      </c>
      <c r="M27" s="155">
        <v>20</v>
      </c>
      <c r="N27" s="155">
        <v>80</v>
      </c>
      <c r="O27" s="155">
        <v>2</v>
      </c>
      <c r="P27" s="155">
        <v>30</v>
      </c>
      <c r="Q27" s="155">
        <v>72</v>
      </c>
      <c r="R27" s="155">
        <v>14</v>
      </c>
      <c r="S27" s="155">
        <v>8</v>
      </c>
      <c r="T27" s="155"/>
      <c r="U27" s="155">
        <v>80</v>
      </c>
      <c r="V27" s="155"/>
      <c r="W27" s="155"/>
      <c r="X27" s="155"/>
      <c r="Y27" s="155">
        <v>17</v>
      </c>
      <c r="Z27" s="155">
        <v>40</v>
      </c>
      <c r="AA27" s="155">
        <v>80</v>
      </c>
      <c r="AB27" s="155">
        <v>80</v>
      </c>
      <c r="AC27" s="155">
        <v>61</v>
      </c>
      <c r="AD27" s="155">
        <v>61</v>
      </c>
      <c r="AE27" s="336">
        <f t="shared" si="0"/>
        <v>894</v>
      </c>
      <c r="AF27" s="336">
        <f t="shared" si="1"/>
        <v>581</v>
      </c>
      <c r="AG27" s="336">
        <f t="shared" si="2"/>
        <v>263</v>
      </c>
    </row>
    <row r="28" spans="1:33">
      <c r="A28" s="328" t="s">
        <v>1003</v>
      </c>
      <c r="B28" s="328" t="s">
        <v>490</v>
      </c>
      <c r="C28" s="341"/>
      <c r="D28" s="341"/>
      <c r="E28" s="341"/>
      <c r="F28" s="341"/>
      <c r="G28" s="341"/>
      <c r="H28" s="341"/>
      <c r="I28" s="341"/>
      <c r="J28" s="341"/>
      <c r="K28" s="341"/>
      <c r="L28" s="341"/>
      <c r="M28" s="341"/>
      <c r="N28" s="341"/>
      <c r="O28" s="341"/>
      <c r="P28" s="341"/>
      <c r="Q28" s="341"/>
      <c r="R28" s="341"/>
      <c r="S28" s="341"/>
      <c r="T28" s="341"/>
      <c r="U28" s="341"/>
      <c r="V28" s="341"/>
      <c r="W28" s="155">
        <v>57</v>
      </c>
      <c r="X28" s="341"/>
      <c r="Y28" s="341"/>
      <c r="Z28" s="341"/>
      <c r="AA28" s="341"/>
      <c r="AB28" s="341"/>
      <c r="AC28" s="341"/>
      <c r="AD28" s="341"/>
      <c r="AE28" s="336">
        <f t="shared" si="0"/>
        <v>57</v>
      </c>
      <c r="AF28" s="336">
        <f t="shared" si="1"/>
        <v>57</v>
      </c>
      <c r="AG28" s="336">
        <f t="shared" si="2"/>
        <v>0</v>
      </c>
    </row>
    <row r="29" spans="1:33">
      <c r="A29" s="332" t="s">
        <v>460</v>
      </c>
      <c r="B29" s="331" t="s">
        <v>98</v>
      </c>
      <c r="C29" s="337">
        <v>32</v>
      </c>
      <c r="D29" s="155">
        <v>10</v>
      </c>
      <c r="E29" s="155">
        <v>56</v>
      </c>
      <c r="F29" s="155">
        <v>12</v>
      </c>
      <c r="G29" s="155">
        <v>19</v>
      </c>
      <c r="H29" s="155">
        <v>1</v>
      </c>
      <c r="I29" s="335"/>
      <c r="J29" s="343">
        <v>70</v>
      </c>
      <c r="K29" s="335"/>
      <c r="L29" s="335"/>
      <c r="M29" s="155">
        <v>24</v>
      </c>
      <c r="N29" s="155">
        <v>80</v>
      </c>
      <c r="O29" s="155">
        <v>11</v>
      </c>
      <c r="P29" s="155">
        <v>24</v>
      </c>
      <c r="Q29" s="155">
        <v>68</v>
      </c>
      <c r="R29" s="155">
        <v>13</v>
      </c>
      <c r="S29" s="155">
        <v>8</v>
      </c>
      <c r="T29" s="155">
        <v>13</v>
      </c>
      <c r="U29" s="155">
        <v>60</v>
      </c>
      <c r="V29" s="155">
        <v>4</v>
      </c>
      <c r="W29" s="155">
        <v>57</v>
      </c>
      <c r="X29" s="155">
        <v>80</v>
      </c>
      <c r="Y29" s="155">
        <v>76</v>
      </c>
      <c r="Z29" s="155">
        <v>70</v>
      </c>
      <c r="AA29" s="155">
        <v>18</v>
      </c>
      <c r="AB29" s="155">
        <v>3</v>
      </c>
      <c r="AC29" s="155">
        <v>21</v>
      </c>
      <c r="AD29" s="155">
        <v>2</v>
      </c>
      <c r="AE29" s="336">
        <f t="shared" si="0"/>
        <v>832</v>
      </c>
      <c r="AF29" s="336">
        <f t="shared" si="1"/>
        <v>574</v>
      </c>
      <c r="AG29" s="336">
        <f t="shared" si="2"/>
        <v>226</v>
      </c>
    </row>
    <row r="30" spans="1:33">
      <c r="A30" s="328" t="s">
        <v>753</v>
      </c>
      <c r="B30" s="328" t="s">
        <v>98</v>
      </c>
      <c r="C30" s="340">
        <v>8</v>
      </c>
      <c r="D30" s="341"/>
      <c r="E30" s="341"/>
      <c r="F30" s="341"/>
      <c r="G30" s="341"/>
      <c r="H30" s="341"/>
      <c r="I30" s="341"/>
      <c r="J30" s="341"/>
      <c r="K30" s="341"/>
      <c r="L30" s="341"/>
      <c r="M30" s="341"/>
      <c r="N30" s="341"/>
      <c r="O30" s="341"/>
      <c r="P30" s="341"/>
      <c r="Q30" s="341"/>
      <c r="R30" s="341"/>
      <c r="S30" s="341"/>
      <c r="T30" s="341"/>
      <c r="U30" s="341"/>
      <c r="V30" s="341"/>
      <c r="W30" s="341"/>
      <c r="X30" s="341"/>
      <c r="Y30" s="341"/>
      <c r="Z30" s="341"/>
      <c r="AA30" s="341"/>
      <c r="AB30" s="341"/>
      <c r="AC30" s="341"/>
      <c r="AD30" s="341"/>
      <c r="AE30" s="336">
        <f t="shared" si="0"/>
        <v>8</v>
      </c>
      <c r="AF30" s="336">
        <f t="shared" si="1"/>
        <v>0</v>
      </c>
      <c r="AG30" s="336">
        <f t="shared" si="2"/>
        <v>0</v>
      </c>
    </row>
    <row r="31" spans="1:33">
      <c r="A31" s="332" t="s">
        <v>1005</v>
      </c>
      <c r="B31" s="332" t="s">
        <v>98</v>
      </c>
      <c r="C31" s="342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335"/>
      <c r="O31" s="155"/>
      <c r="P31" s="155"/>
      <c r="Q31" s="155">
        <v>12</v>
      </c>
      <c r="R31" s="155"/>
      <c r="S31" s="155"/>
      <c r="T31" s="155"/>
      <c r="U31" s="155">
        <v>20</v>
      </c>
      <c r="V31" s="155"/>
      <c r="W31" s="155">
        <v>23</v>
      </c>
      <c r="X31" s="335"/>
      <c r="Y31" s="155">
        <v>4</v>
      </c>
      <c r="Z31" s="155">
        <v>10</v>
      </c>
      <c r="AA31" s="155"/>
      <c r="AB31" s="155"/>
      <c r="AC31" s="155"/>
      <c r="AD31" s="155"/>
      <c r="AE31" s="336">
        <f t="shared" si="0"/>
        <v>69</v>
      </c>
      <c r="AF31" s="336">
        <f t="shared" si="1"/>
        <v>37</v>
      </c>
      <c r="AG31" s="336">
        <f t="shared" si="2"/>
        <v>32</v>
      </c>
    </row>
    <row r="32" spans="1:33">
      <c r="A32" s="332" t="s">
        <v>532</v>
      </c>
      <c r="B32" s="332" t="s">
        <v>98</v>
      </c>
      <c r="C32" s="337">
        <v>40</v>
      </c>
      <c r="D32" s="155">
        <v>70</v>
      </c>
      <c r="E32" s="155"/>
      <c r="F32" s="155">
        <v>68</v>
      </c>
      <c r="G32" s="155">
        <v>61</v>
      </c>
      <c r="H32" s="155">
        <v>80</v>
      </c>
      <c r="I32" s="155">
        <v>80</v>
      </c>
      <c r="J32" s="335"/>
      <c r="K32" s="155">
        <v>80</v>
      </c>
      <c r="L32" s="155">
        <v>80</v>
      </c>
      <c r="M32" s="155">
        <v>56</v>
      </c>
      <c r="N32" s="339"/>
      <c r="O32" s="155">
        <v>69</v>
      </c>
      <c r="P32" s="155">
        <v>56</v>
      </c>
      <c r="Q32" s="155"/>
      <c r="R32" s="155">
        <v>67</v>
      </c>
      <c r="S32" s="155">
        <v>72</v>
      </c>
      <c r="T32" s="155">
        <v>67</v>
      </c>
      <c r="U32" s="155"/>
      <c r="V32" s="155">
        <v>76</v>
      </c>
      <c r="W32" s="339"/>
      <c r="X32" s="339"/>
      <c r="Y32" s="339"/>
      <c r="Z32" s="155"/>
      <c r="AA32" s="155">
        <v>62</v>
      </c>
      <c r="AB32" s="155">
        <v>77</v>
      </c>
      <c r="AC32" s="155">
        <v>59</v>
      </c>
      <c r="AD32" s="155">
        <v>78</v>
      </c>
      <c r="AE32" s="336">
        <f t="shared" si="0"/>
        <v>1298</v>
      </c>
      <c r="AF32" s="336">
        <f t="shared" si="1"/>
        <v>1046</v>
      </c>
      <c r="AG32" s="336">
        <f t="shared" si="2"/>
        <v>212</v>
      </c>
    </row>
    <row r="33" spans="1:33">
      <c r="A33" s="332" t="s">
        <v>642</v>
      </c>
      <c r="B33" s="332" t="s">
        <v>104</v>
      </c>
      <c r="C33" s="337"/>
      <c r="D33" s="155"/>
      <c r="E33" s="155"/>
      <c r="F33" s="155"/>
      <c r="G33" s="155"/>
      <c r="H33" s="155"/>
      <c r="I33" s="155"/>
      <c r="J33" s="155">
        <v>31</v>
      </c>
      <c r="K33" s="155"/>
      <c r="L33" s="155"/>
      <c r="M33" s="155"/>
      <c r="N33" s="155">
        <v>80</v>
      </c>
      <c r="O33" s="155"/>
      <c r="P33" s="155"/>
      <c r="Q33" s="155">
        <v>40</v>
      </c>
      <c r="R33" s="155"/>
      <c r="S33" s="155"/>
      <c r="T33" s="155"/>
      <c r="U33" s="155">
        <v>80</v>
      </c>
      <c r="V33" s="155"/>
      <c r="W33" s="155">
        <v>5</v>
      </c>
      <c r="X33" s="155"/>
      <c r="Y33" s="155">
        <v>19</v>
      </c>
      <c r="Z33" s="155">
        <v>23</v>
      </c>
      <c r="AA33" s="155"/>
      <c r="AB33" s="155"/>
      <c r="AC33" s="155"/>
      <c r="AD33" s="155"/>
      <c r="AE33" s="336">
        <f t="shared" si="0"/>
        <v>278</v>
      </c>
      <c r="AF33" s="336">
        <f t="shared" si="1"/>
        <v>127</v>
      </c>
      <c r="AG33" s="336">
        <f t="shared" si="2"/>
        <v>151</v>
      </c>
    </row>
    <row r="34" spans="1:33">
      <c r="A34" s="332" t="s">
        <v>805</v>
      </c>
      <c r="B34" s="331" t="s">
        <v>104</v>
      </c>
      <c r="C34" s="337">
        <v>29</v>
      </c>
      <c r="D34" s="155"/>
      <c r="E34" s="155">
        <v>3</v>
      </c>
      <c r="F34" s="155">
        <v>12</v>
      </c>
      <c r="G34" s="155">
        <v>2</v>
      </c>
      <c r="H34" s="155">
        <v>6</v>
      </c>
      <c r="I34" s="335"/>
      <c r="J34" s="155">
        <v>68</v>
      </c>
      <c r="K34" s="155"/>
      <c r="L34" s="335"/>
      <c r="M34" s="155">
        <v>24</v>
      </c>
      <c r="N34" s="155"/>
      <c r="O34" s="335"/>
      <c r="P34" s="155">
        <v>24</v>
      </c>
      <c r="Q34" s="155">
        <v>80</v>
      </c>
      <c r="R34" s="335"/>
      <c r="S34" s="335"/>
      <c r="T34" s="155"/>
      <c r="U34" s="155"/>
      <c r="V34" s="155"/>
      <c r="W34" s="155">
        <v>75</v>
      </c>
      <c r="X34" s="155">
        <v>73</v>
      </c>
      <c r="Y34" s="155">
        <v>80</v>
      </c>
      <c r="Z34" s="155">
        <v>80</v>
      </c>
      <c r="AA34" s="155">
        <v>18</v>
      </c>
      <c r="AB34" s="155">
        <v>7</v>
      </c>
      <c r="AC34" s="155"/>
      <c r="AD34" s="155"/>
      <c r="AE34" s="336">
        <f t="shared" si="0"/>
        <v>581</v>
      </c>
      <c r="AF34" s="336">
        <f t="shared" si="1"/>
        <v>380</v>
      </c>
      <c r="AG34" s="336">
        <f t="shared" si="2"/>
        <v>172</v>
      </c>
    </row>
    <row r="35" spans="1:33">
      <c r="A35" s="332" t="s">
        <v>639</v>
      </c>
      <c r="B35" s="331" t="s">
        <v>104</v>
      </c>
      <c r="C35" s="337">
        <v>51</v>
      </c>
      <c r="D35" s="155">
        <v>80</v>
      </c>
      <c r="E35" s="155">
        <v>80</v>
      </c>
      <c r="F35" s="155">
        <v>68</v>
      </c>
      <c r="G35" s="155">
        <v>78</v>
      </c>
      <c r="H35" s="155">
        <v>74</v>
      </c>
      <c r="I35" s="155">
        <v>80</v>
      </c>
      <c r="J35" s="155"/>
      <c r="K35" s="155">
        <v>80</v>
      </c>
      <c r="L35" s="155">
        <v>80</v>
      </c>
      <c r="M35" s="155">
        <v>56</v>
      </c>
      <c r="N35" s="339"/>
      <c r="O35" s="155">
        <v>80</v>
      </c>
      <c r="P35" s="155">
        <v>56</v>
      </c>
      <c r="Q35" s="155"/>
      <c r="R35" s="155">
        <v>80</v>
      </c>
      <c r="S35" s="155">
        <v>80</v>
      </c>
      <c r="T35" s="343">
        <v>70</v>
      </c>
      <c r="U35" s="155"/>
      <c r="V35" s="155">
        <v>80</v>
      </c>
      <c r="W35" s="339"/>
      <c r="X35" s="155">
        <v>80</v>
      </c>
      <c r="Y35" s="339"/>
      <c r="Z35" s="343">
        <v>47</v>
      </c>
      <c r="AA35" s="155">
        <v>62</v>
      </c>
      <c r="AB35" s="155">
        <v>80</v>
      </c>
      <c r="AC35" s="155">
        <v>80</v>
      </c>
      <c r="AD35" s="155">
        <v>80</v>
      </c>
      <c r="AE35" s="336">
        <f t="shared" si="0"/>
        <v>1602</v>
      </c>
      <c r="AF35" s="336">
        <f t="shared" si="1"/>
        <v>1335</v>
      </c>
      <c r="AG35" s="336">
        <f t="shared" si="2"/>
        <v>216</v>
      </c>
    </row>
    <row r="36" spans="1:33">
      <c r="A36" s="332" t="s">
        <v>807</v>
      </c>
      <c r="B36" s="332" t="s">
        <v>99</v>
      </c>
      <c r="C36" s="337">
        <v>40</v>
      </c>
      <c r="D36" s="155"/>
      <c r="E36" s="155"/>
      <c r="F36" s="155">
        <v>26</v>
      </c>
      <c r="G36" s="155"/>
      <c r="H36" s="155"/>
      <c r="I36" s="155"/>
      <c r="J36" s="155">
        <v>80</v>
      </c>
      <c r="K36" s="155">
        <v>5</v>
      </c>
      <c r="L36" s="155"/>
      <c r="M36" s="155"/>
      <c r="N36" s="155">
        <v>80</v>
      </c>
      <c r="O36" s="155"/>
      <c r="P36" s="155"/>
      <c r="Q36" s="155">
        <v>80</v>
      </c>
      <c r="R36" s="155"/>
      <c r="S36" s="155"/>
      <c r="T36" s="155"/>
      <c r="U36" s="155"/>
      <c r="V36" s="155"/>
      <c r="W36" s="155">
        <v>80</v>
      </c>
      <c r="X36" s="155">
        <v>80</v>
      </c>
      <c r="Y36" s="155">
        <v>80</v>
      </c>
      <c r="Z36" s="155">
        <v>80</v>
      </c>
      <c r="AA36" s="155">
        <v>80</v>
      </c>
      <c r="AB36" s="155"/>
      <c r="AC36" s="155"/>
      <c r="AD36" s="155"/>
      <c r="AE36" s="336">
        <f t="shared" si="0"/>
        <v>711</v>
      </c>
      <c r="AF36" s="336">
        <f t="shared" si="1"/>
        <v>506</v>
      </c>
      <c r="AG36" s="336">
        <f t="shared" si="2"/>
        <v>165</v>
      </c>
    </row>
    <row r="37" spans="1:33">
      <c r="A37" s="332" t="s">
        <v>646</v>
      </c>
      <c r="B37" s="332" t="s">
        <v>99</v>
      </c>
      <c r="C37" s="337">
        <v>40</v>
      </c>
      <c r="D37" s="155">
        <v>80</v>
      </c>
      <c r="E37" s="155">
        <v>30</v>
      </c>
      <c r="F37" s="155">
        <v>80</v>
      </c>
      <c r="G37" s="155">
        <v>80</v>
      </c>
      <c r="H37" s="155">
        <v>80</v>
      </c>
      <c r="I37" s="155">
        <v>40</v>
      </c>
      <c r="J37" s="155"/>
      <c r="K37" s="155"/>
      <c r="L37" s="155">
        <v>80</v>
      </c>
      <c r="M37" s="155">
        <v>80</v>
      </c>
      <c r="N37" s="339"/>
      <c r="O37" s="155">
        <v>80</v>
      </c>
      <c r="P37" s="343">
        <v>70</v>
      </c>
      <c r="Q37" s="155"/>
      <c r="R37" s="155">
        <v>80</v>
      </c>
      <c r="S37" s="155"/>
      <c r="T37" s="155"/>
      <c r="U37" s="155"/>
      <c r="V37" s="155">
        <v>80</v>
      </c>
      <c r="W37" s="339"/>
      <c r="X37" s="339"/>
      <c r="Y37" s="339"/>
      <c r="Z37" s="155"/>
      <c r="AA37" s="155">
        <v>80</v>
      </c>
      <c r="AB37" s="155">
        <v>68</v>
      </c>
      <c r="AC37" s="155">
        <v>80</v>
      </c>
      <c r="AD37" s="155">
        <v>80</v>
      </c>
      <c r="AE37" s="336">
        <f t="shared" si="0"/>
        <v>1208</v>
      </c>
      <c r="AF37" s="336">
        <f t="shared" si="1"/>
        <v>1018</v>
      </c>
      <c r="AG37" s="336">
        <f t="shared" si="2"/>
        <v>150</v>
      </c>
    </row>
    <row r="38" spans="1:33">
      <c r="A38" s="332" t="s">
        <v>479</v>
      </c>
      <c r="B38" s="332" t="s">
        <v>99</v>
      </c>
      <c r="C38" s="337">
        <v>40</v>
      </c>
      <c r="D38" s="155">
        <v>80</v>
      </c>
      <c r="E38" s="155">
        <v>80</v>
      </c>
      <c r="F38" s="155">
        <v>80</v>
      </c>
      <c r="G38" s="155">
        <v>80</v>
      </c>
      <c r="H38" s="155">
        <v>79</v>
      </c>
      <c r="I38" s="155"/>
      <c r="J38" s="155"/>
      <c r="K38" s="155">
        <v>38</v>
      </c>
      <c r="L38" s="155">
        <v>80</v>
      </c>
      <c r="M38" s="155">
        <v>80</v>
      </c>
      <c r="N38" s="155">
        <v>80</v>
      </c>
      <c r="O38" s="155">
        <v>78</v>
      </c>
      <c r="P38" s="155"/>
      <c r="Q38" s="155">
        <v>80</v>
      </c>
      <c r="R38" s="155">
        <v>67</v>
      </c>
      <c r="S38" s="155">
        <v>80</v>
      </c>
      <c r="T38" s="155">
        <v>80</v>
      </c>
      <c r="U38" s="155">
        <v>80</v>
      </c>
      <c r="V38" s="343">
        <v>40</v>
      </c>
      <c r="W38" s="155">
        <v>80</v>
      </c>
      <c r="X38" s="155">
        <v>80</v>
      </c>
      <c r="Y38" s="155">
        <v>80</v>
      </c>
      <c r="Z38" s="155"/>
      <c r="AA38" s="155">
        <v>80</v>
      </c>
      <c r="AB38" s="155">
        <v>80</v>
      </c>
      <c r="AC38" s="155">
        <v>80</v>
      </c>
      <c r="AD38" s="155">
        <v>80</v>
      </c>
      <c r="AE38" s="336">
        <f t="shared" si="0"/>
        <v>1782</v>
      </c>
      <c r="AF38" s="336">
        <f t="shared" si="1"/>
        <v>1504</v>
      </c>
      <c r="AG38" s="336">
        <f t="shared" si="2"/>
        <v>238</v>
      </c>
    </row>
    <row r="39" spans="1:33">
      <c r="A39" s="332" t="s">
        <v>627</v>
      </c>
      <c r="B39" s="332" t="s">
        <v>99</v>
      </c>
      <c r="C39" s="337">
        <v>40</v>
      </c>
      <c r="D39" s="155">
        <v>40</v>
      </c>
      <c r="E39" s="155">
        <v>80</v>
      </c>
      <c r="F39" s="155"/>
      <c r="G39" s="155">
        <v>59</v>
      </c>
      <c r="H39" s="155">
        <v>64</v>
      </c>
      <c r="I39" s="155">
        <v>80</v>
      </c>
      <c r="J39" s="155">
        <v>40</v>
      </c>
      <c r="K39" s="155">
        <v>80</v>
      </c>
      <c r="L39" s="155">
        <v>80</v>
      </c>
      <c r="M39" s="338"/>
      <c r="N39" s="339"/>
      <c r="O39" s="343">
        <v>79</v>
      </c>
      <c r="P39" s="155">
        <v>80</v>
      </c>
      <c r="Q39" s="155"/>
      <c r="R39" s="155">
        <v>80</v>
      </c>
      <c r="S39" s="155">
        <v>80</v>
      </c>
      <c r="T39" s="155"/>
      <c r="U39" s="155">
        <v>80</v>
      </c>
      <c r="V39" s="155">
        <v>80</v>
      </c>
      <c r="W39" s="339"/>
      <c r="X39" s="339"/>
      <c r="Y39" s="339"/>
      <c r="Z39" s="342"/>
      <c r="AA39" s="342"/>
      <c r="AB39" s="342"/>
      <c r="AC39" s="342"/>
      <c r="AD39" s="342"/>
      <c r="AE39" s="336">
        <f t="shared" si="0"/>
        <v>1042</v>
      </c>
      <c r="AF39" s="336">
        <f t="shared" si="1"/>
        <v>642</v>
      </c>
      <c r="AG39" s="336">
        <f t="shared" si="2"/>
        <v>360</v>
      </c>
    </row>
    <row r="40" spans="1:33">
      <c r="A40" s="332" t="s">
        <v>645</v>
      </c>
      <c r="B40" s="332" t="s">
        <v>644</v>
      </c>
      <c r="C40" s="337">
        <v>40</v>
      </c>
      <c r="D40" s="155">
        <v>68</v>
      </c>
      <c r="E40" s="155">
        <v>50</v>
      </c>
      <c r="F40" s="155">
        <v>80</v>
      </c>
      <c r="G40" s="155">
        <v>80</v>
      </c>
      <c r="H40" s="155">
        <v>80</v>
      </c>
      <c r="I40" s="155">
        <v>80</v>
      </c>
      <c r="J40" s="155"/>
      <c r="K40" s="155">
        <v>75</v>
      </c>
      <c r="L40" s="155">
        <v>80</v>
      </c>
      <c r="M40" s="155">
        <v>80</v>
      </c>
      <c r="N40" s="339"/>
      <c r="O40" s="155"/>
      <c r="P40" s="155"/>
      <c r="Q40" s="155"/>
      <c r="R40" s="155">
        <v>80</v>
      </c>
      <c r="S40" s="155">
        <v>72</v>
      </c>
      <c r="T40" s="155">
        <v>57</v>
      </c>
      <c r="U40" s="155"/>
      <c r="V40" s="155">
        <v>80</v>
      </c>
      <c r="W40" s="339"/>
      <c r="X40" s="339"/>
      <c r="Y40" s="339"/>
      <c r="Z40" s="155"/>
      <c r="AA40" s="155"/>
      <c r="AB40" s="155">
        <v>73</v>
      </c>
      <c r="AC40" s="155">
        <v>70</v>
      </c>
      <c r="AD40" s="155">
        <v>80</v>
      </c>
      <c r="AE40" s="336">
        <f t="shared" si="0"/>
        <v>1225</v>
      </c>
      <c r="AF40" s="336">
        <f t="shared" si="1"/>
        <v>1030</v>
      </c>
      <c r="AG40" s="336">
        <f t="shared" si="2"/>
        <v>155</v>
      </c>
    </row>
    <row r="41" spans="1:33">
      <c r="A41" s="332" t="s">
        <v>464</v>
      </c>
      <c r="B41" s="332" t="s">
        <v>99</v>
      </c>
      <c r="C41" s="337"/>
      <c r="D41" s="155"/>
      <c r="E41" s="155"/>
      <c r="F41" s="155"/>
      <c r="G41" s="155"/>
      <c r="H41" s="155"/>
      <c r="I41" s="155"/>
      <c r="J41" s="155">
        <v>40</v>
      </c>
      <c r="K41" s="155"/>
      <c r="L41" s="155"/>
      <c r="M41" s="155"/>
      <c r="N41" s="335"/>
      <c r="O41" s="155"/>
      <c r="P41" s="335"/>
      <c r="Q41" s="155">
        <v>80</v>
      </c>
      <c r="R41" s="155"/>
      <c r="S41" s="155"/>
      <c r="T41" s="155"/>
      <c r="U41" s="155"/>
      <c r="V41" s="155"/>
      <c r="W41" s="155"/>
      <c r="X41" s="155"/>
      <c r="Y41" s="335"/>
      <c r="Z41" s="155"/>
      <c r="AA41" s="155"/>
      <c r="AB41" s="155"/>
      <c r="AC41" s="155"/>
      <c r="AD41" s="155"/>
      <c r="AE41" s="336">
        <f t="shared" si="0"/>
        <v>120</v>
      </c>
      <c r="AF41" s="336">
        <f t="shared" si="1"/>
        <v>0</v>
      </c>
      <c r="AG41" s="336">
        <f t="shared" si="2"/>
        <v>120</v>
      </c>
    </row>
    <row r="42" spans="1:33">
      <c r="A42" s="328" t="s">
        <v>1004</v>
      </c>
      <c r="B42" s="328" t="s">
        <v>107</v>
      </c>
      <c r="C42" s="340">
        <v>40</v>
      </c>
      <c r="D42" s="341"/>
      <c r="E42" s="341"/>
      <c r="F42" s="341"/>
      <c r="G42" s="341"/>
      <c r="H42" s="341"/>
      <c r="I42" s="341"/>
      <c r="J42" s="341"/>
      <c r="K42" s="341"/>
      <c r="L42" s="341"/>
      <c r="M42" s="341"/>
      <c r="N42" s="340">
        <v>80</v>
      </c>
      <c r="O42" s="341"/>
      <c r="P42" s="341"/>
      <c r="Q42" s="341"/>
      <c r="R42" s="341"/>
      <c r="S42" s="341"/>
      <c r="T42" s="341"/>
      <c r="U42" s="341"/>
      <c r="V42" s="341"/>
      <c r="W42" s="341"/>
      <c r="X42" s="341"/>
      <c r="Y42" s="341"/>
      <c r="Z42" s="341"/>
      <c r="AA42" s="341"/>
      <c r="AB42" s="341"/>
      <c r="AC42" s="341"/>
      <c r="AD42" s="341"/>
      <c r="AE42" s="336">
        <f t="shared" si="0"/>
        <v>120</v>
      </c>
      <c r="AF42" s="336">
        <f t="shared" si="1"/>
        <v>80</v>
      </c>
      <c r="AG42" s="336">
        <f t="shared" si="2"/>
        <v>0</v>
      </c>
    </row>
    <row r="43" spans="1:33">
      <c r="A43" s="328" t="s">
        <v>855</v>
      </c>
      <c r="B43" s="328" t="s">
        <v>107</v>
      </c>
      <c r="C43" s="341"/>
      <c r="D43" s="341"/>
      <c r="E43" s="340">
        <v>77</v>
      </c>
      <c r="F43" s="341"/>
      <c r="G43" s="341"/>
      <c r="H43" s="341"/>
      <c r="I43" s="341"/>
      <c r="J43" s="341"/>
      <c r="K43" s="341"/>
      <c r="L43" s="341"/>
      <c r="M43" s="341"/>
      <c r="N43" s="340">
        <v>6</v>
      </c>
      <c r="O43" s="341"/>
      <c r="P43" s="341"/>
      <c r="Q43" s="341"/>
      <c r="R43" s="341"/>
      <c r="S43" s="341"/>
      <c r="T43" s="341"/>
      <c r="U43" s="341"/>
      <c r="V43" s="341"/>
      <c r="W43" s="341"/>
      <c r="X43" s="341"/>
      <c r="Y43" s="341"/>
      <c r="Z43" s="341"/>
      <c r="AA43" s="341"/>
      <c r="AB43" s="341"/>
      <c r="AC43" s="341"/>
      <c r="AD43" s="341"/>
      <c r="AE43" s="336">
        <f t="shared" si="0"/>
        <v>83</v>
      </c>
      <c r="AF43" s="336">
        <f t="shared" si="1"/>
        <v>83</v>
      </c>
      <c r="AG43" s="336">
        <f t="shared" si="2"/>
        <v>0</v>
      </c>
    </row>
    <row r="44" spans="1:33">
      <c r="A44" s="332" t="s">
        <v>647</v>
      </c>
      <c r="B44" s="332" t="s">
        <v>107</v>
      </c>
      <c r="C44" s="337">
        <v>42</v>
      </c>
      <c r="D44" s="155">
        <v>40</v>
      </c>
      <c r="E44" s="155"/>
      <c r="F44" s="155">
        <v>54</v>
      </c>
      <c r="G44" s="155"/>
      <c r="H44" s="155"/>
      <c r="I44" s="155"/>
      <c r="J44" s="155">
        <v>80</v>
      </c>
      <c r="K44" s="155">
        <v>33</v>
      </c>
      <c r="L44" s="155"/>
      <c r="M44" s="155">
        <v>57</v>
      </c>
      <c r="N44" s="342"/>
      <c r="O44" s="342"/>
      <c r="P44" s="342"/>
      <c r="Q44" s="342"/>
      <c r="R44" s="342"/>
      <c r="S44" s="342"/>
      <c r="T44" s="342"/>
      <c r="U44" s="155">
        <v>20</v>
      </c>
      <c r="V44" s="155"/>
      <c r="W44" s="155">
        <v>80</v>
      </c>
      <c r="X44" s="155">
        <v>80</v>
      </c>
      <c r="Y44" s="155">
        <v>80</v>
      </c>
      <c r="Z44" s="155">
        <v>80</v>
      </c>
      <c r="AA44" s="155">
        <v>80</v>
      </c>
      <c r="AB44" s="155">
        <v>12</v>
      </c>
      <c r="AC44" s="155">
        <v>10</v>
      </c>
      <c r="AD44" s="155">
        <v>16</v>
      </c>
      <c r="AE44" s="336">
        <f t="shared" si="0"/>
        <v>764</v>
      </c>
      <c r="AF44" s="336">
        <f t="shared" si="1"/>
        <v>589</v>
      </c>
      <c r="AG44" s="336">
        <f t="shared" si="2"/>
        <v>133</v>
      </c>
    </row>
    <row r="45" spans="1:33">
      <c r="A45" s="332" t="s">
        <v>1009</v>
      </c>
      <c r="B45" s="332" t="s">
        <v>107</v>
      </c>
      <c r="C45" s="334"/>
      <c r="D45" s="334"/>
      <c r="E45" s="334"/>
      <c r="F45" s="334"/>
      <c r="G45" s="334"/>
      <c r="H45" s="334"/>
      <c r="I45" s="334"/>
      <c r="J45" s="334"/>
      <c r="K45" s="334"/>
      <c r="L45" s="334"/>
      <c r="M45" s="334"/>
      <c r="N45" s="334"/>
      <c r="O45" s="334"/>
      <c r="P45" s="334"/>
      <c r="Q45" s="334"/>
      <c r="R45" s="334"/>
      <c r="S45" s="334"/>
      <c r="T45" s="155">
        <v>80</v>
      </c>
      <c r="U45" s="155"/>
      <c r="V45" s="155"/>
      <c r="W45" s="155">
        <v>19</v>
      </c>
      <c r="X45" s="343">
        <v>79</v>
      </c>
      <c r="Y45" s="155">
        <v>61</v>
      </c>
      <c r="Z45" s="155">
        <v>25</v>
      </c>
      <c r="AA45" s="155"/>
      <c r="AB45" s="155"/>
      <c r="AC45" s="155"/>
      <c r="AD45" s="155"/>
      <c r="AE45" s="336">
        <f t="shared" si="0"/>
        <v>264</v>
      </c>
      <c r="AF45" s="336">
        <f t="shared" si="1"/>
        <v>264</v>
      </c>
      <c r="AG45" s="336">
        <f t="shared" si="2"/>
        <v>0</v>
      </c>
    </row>
    <row r="46" spans="1:33">
      <c r="A46" s="332" t="s">
        <v>468</v>
      </c>
      <c r="B46" s="332" t="s">
        <v>107</v>
      </c>
      <c r="C46" s="337">
        <v>38</v>
      </c>
      <c r="D46" s="342"/>
      <c r="E46" s="342"/>
      <c r="F46" s="342"/>
      <c r="G46" s="342"/>
      <c r="H46" s="155">
        <v>16</v>
      </c>
      <c r="I46" s="155">
        <v>80</v>
      </c>
      <c r="J46" s="155">
        <v>80</v>
      </c>
      <c r="K46" s="155">
        <v>80</v>
      </c>
      <c r="L46" s="155"/>
      <c r="M46" s="155"/>
      <c r="N46" s="155">
        <v>74</v>
      </c>
      <c r="O46" s="155">
        <v>80</v>
      </c>
      <c r="P46" s="155">
        <v>80</v>
      </c>
      <c r="Q46" s="155">
        <v>34</v>
      </c>
      <c r="R46" s="155"/>
      <c r="S46" s="155"/>
      <c r="T46" s="155">
        <v>80</v>
      </c>
      <c r="U46" s="155">
        <v>60</v>
      </c>
      <c r="V46" s="155">
        <v>30</v>
      </c>
      <c r="W46" s="155">
        <v>61</v>
      </c>
      <c r="X46" s="335"/>
      <c r="Y46" s="155">
        <v>80</v>
      </c>
      <c r="Z46" s="155">
        <v>80</v>
      </c>
      <c r="AA46" s="155"/>
      <c r="AB46" s="155">
        <v>80</v>
      </c>
      <c r="AC46" s="155">
        <v>80</v>
      </c>
      <c r="AD46" s="155">
        <v>64</v>
      </c>
      <c r="AE46" s="336">
        <f t="shared" si="0"/>
        <v>1177</v>
      </c>
      <c r="AF46" s="336">
        <f t="shared" si="1"/>
        <v>775</v>
      </c>
      <c r="AG46" s="336">
        <f t="shared" si="2"/>
        <v>364</v>
      </c>
    </row>
    <row r="47" spans="1:33">
      <c r="A47" s="332" t="s">
        <v>1007</v>
      </c>
      <c r="B47" s="332" t="s">
        <v>314</v>
      </c>
      <c r="C47" s="337">
        <v>40</v>
      </c>
      <c r="D47" s="155">
        <v>12</v>
      </c>
      <c r="E47" s="155">
        <v>80</v>
      </c>
      <c r="F47" s="155">
        <v>80</v>
      </c>
      <c r="G47" s="155">
        <v>21</v>
      </c>
      <c r="H47" s="155"/>
      <c r="I47" s="155">
        <v>40</v>
      </c>
      <c r="J47" s="155">
        <v>61</v>
      </c>
      <c r="K47" s="155">
        <v>80</v>
      </c>
      <c r="L47" s="155"/>
      <c r="M47" s="155">
        <v>23</v>
      </c>
      <c r="N47" s="155">
        <v>80</v>
      </c>
      <c r="O47" s="155">
        <v>2</v>
      </c>
      <c r="P47" s="155">
        <v>80</v>
      </c>
      <c r="Q47" s="343">
        <v>30</v>
      </c>
      <c r="R47" s="155">
        <v>13</v>
      </c>
      <c r="S47" s="155">
        <v>8</v>
      </c>
      <c r="T47" s="155">
        <v>23</v>
      </c>
      <c r="U47" s="155">
        <v>80</v>
      </c>
      <c r="V47" s="155"/>
      <c r="W47" s="155">
        <v>80</v>
      </c>
      <c r="X47" s="155">
        <v>7</v>
      </c>
      <c r="Y47" s="342"/>
      <c r="Z47" s="342"/>
      <c r="AA47" s="342"/>
      <c r="AB47" s="342"/>
      <c r="AC47" s="342"/>
      <c r="AD47" s="342"/>
      <c r="AE47" s="336">
        <f t="shared" si="0"/>
        <v>840</v>
      </c>
      <c r="AF47" s="336">
        <f t="shared" si="1"/>
        <v>469</v>
      </c>
      <c r="AG47" s="336">
        <f t="shared" si="2"/>
        <v>331</v>
      </c>
    </row>
    <row r="48" spans="1:33">
      <c r="A48" s="332" t="s">
        <v>996</v>
      </c>
      <c r="B48" s="332" t="s">
        <v>314</v>
      </c>
      <c r="C48" s="337">
        <v>40</v>
      </c>
      <c r="D48" s="155">
        <v>80</v>
      </c>
      <c r="E48" s="155"/>
      <c r="F48" s="155"/>
      <c r="G48" s="155">
        <v>80</v>
      </c>
      <c r="H48" s="155">
        <v>80</v>
      </c>
      <c r="I48" s="155">
        <v>80</v>
      </c>
      <c r="J48" s="155"/>
      <c r="K48" s="155"/>
      <c r="L48" s="155">
        <v>80</v>
      </c>
      <c r="M48" s="155">
        <v>80</v>
      </c>
      <c r="N48" s="339"/>
      <c r="O48" s="155">
        <v>80</v>
      </c>
      <c r="P48" s="155">
        <v>80</v>
      </c>
      <c r="Q48" s="155">
        <v>46</v>
      </c>
      <c r="R48" s="155">
        <v>80</v>
      </c>
      <c r="S48" s="155">
        <v>80</v>
      </c>
      <c r="T48" s="155"/>
      <c r="U48" s="335"/>
      <c r="V48" s="155">
        <v>80</v>
      </c>
      <c r="W48" s="339"/>
      <c r="X48" s="339"/>
      <c r="Y48" s="339"/>
      <c r="Z48" s="155"/>
      <c r="AA48" s="155">
        <v>80</v>
      </c>
      <c r="AB48" s="155">
        <v>80</v>
      </c>
      <c r="AC48" s="155">
        <v>50</v>
      </c>
      <c r="AD48" s="155">
        <v>69</v>
      </c>
      <c r="AE48" s="336">
        <f t="shared" si="0"/>
        <v>1245</v>
      </c>
      <c r="AF48" s="336">
        <f t="shared" si="1"/>
        <v>999</v>
      </c>
      <c r="AG48" s="336">
        <f t="shared" si="2"/>
        <v>206</v>
      </c>
    </row>
    <row r="49" spans="1:33">
      <c r="A49" s="332" t="s">
        <v>477</v>
      </c>
      <c r="B49" s="332" t="s">
        <v>314</v>
      </c>
      <c r="C49" s="334"/>
      <c r="D49" s="334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155">
        <v>80</v>
      </c>
      <c r="U49" s="155">
        <v>80</v>
      </c>
      <c r="V49" s="335"/>
      <c r="W49" s="342"/>
      <c r="X49" s="342"/>
      <c r="Y49" s="342"/>
      <c r="Z49" s="155">
        <v>55</v>
      </c>
      <c r="AA49" s="155"/>
      <c r="AB49" s="155"/>
      <c r="AC49" s="155">
        <v>30</v>
      </c>
      <c r="AD49" s="155">
        <v>11</v>
      </c>
      <c r="AE49" s="336">
        <f t="shared" si="0"/>
        <v>256</v>
      </c>
      <c r="AF49" s="336">
        <f t="shared" si="1"/>
        <v>176</v>
      </c>
      <c r="AG49" s="336">
        <f t="shared" si="2"/>
        <v>80</v>
      </c>
    </row>
    <row r="50" spans="1:33">
      <c r="A50" s="315"/>
      <c r="B50" s="315"/>
      <c r="C50" s="254"/>
      <c r="D50" s="254"/>
      <c r="E50" s="254"/>
      <c r="F50" s="254"/>
      <c r="G50" s="254"/>
      <c r="H50" s="254"/>
      <c r="I50" s="254"/>
      <c r="J50" s="254"/>
      <c r="K50" s="254"/>
      <c r="L50" s="254"/>
      <c r="M50" s="254"/>
      <c r="N50" s="254"/>
      <c r="O50" s="254"/>
      <c r="P50" s="254"/>
      <c r="Q50" s="254"/>
      <c r="R50" s="254"/>
      <c r="S50" s="254"/>
      <c r="T50" s="254"/>
      <c r="U50" s="254"/>
      <c r="V50" s="254"/>
      <c r="W50" s="254"/>
      <c r="X50" s="254"/>
      <c r="Y50" s="254"/>
      <c r="Z50" s="254"/>
      <c r="AA50" s="254"/>
      <c r="AB50" s="254"/>
      <c r="AC50" s="254"/>
      <c r="AD50" s="254"/>
      <c r="AE50" s="281"/>
      <c r="AF50" s="281"/>
      <c r="AG50" s="281"/>
    </row>
    <row r="51" spans="1:33">
      <c r="A51" s="316" t="s">
        <v>125</v>
      </c>
      <c r="B51" s="315"/>
      <c r="C51" s="281"/>
      <c r="D51" s="281"/>
      <c r="E51" s="281"/>
      <c r="F51" s="281"/>
      <c r="G51" s="281"/>
      <c r="H51" s="281"/>
      <c r="I51" s="281"/>
      <c r="J51" s="281"/>
      <c r="K51" s="281"/>
      <c r="L51" s="281"/>
      <c r="M51" s="281"/>
      <c r="N51" s="281"/>
      <c r="O51" s="281"/>
      <c r="P51" s="281"/>
      <c r="Q51" s="281"/>
      <c r="R51" s="281"/>
      <c r="S51" s="281"/>
      <c r="T51" s="281"/>
      <c r="U51" s="281"/>
      <c r="V51" s="281"/>
      <c r="W51" s="281"/>
      <c r="X51" s="281"/>
      <c r="Y51" s="281"/>
      <c r="Z51" s="281"/>
      <c r="AA51" s="281"/>
      <c r="AB51" s="281"/>
      <c r="AC51" s="281"/>
      <c r="AD51" s="281"/>
      <c r="AE51" s="281"/>
      <c r="AF51" s="281"/>
      <c r="AG51" s="281"/>
    </row>
    <row r="52" spans="1:33">
      <c r="A52" s="319" t="s">
        <v>813</v>
      </c>
      <c r="B52" s="315"/>
      <c r="C52" s="254"/>
      <c r="D52" s="254"/>
      <c r="E52" s="254"/>
      <c r="F52" s="254"/>
      <c r="G52" s="254"/>
      <c r="H52" s="254"/>
      <c r="I52" s="254"/>
      <c r="J52" s="254"/>
      <c r="K52" s="254"/>
      <c r="L52" s="254"/>
      <c r="M52" s="254"/>
      <c r="N52" s="254"/>
      <c r="O52" s="254"/>
      <c r="P52" s="254"/>
      <c r="Q52" s="254"/>
      <c r="R52" s="254"/>
      <c r="S52" s="254"/>
      <c r="T52" s="254"/>
      <c r="U52" s="254"/>
      <c r="V52" s="254"/>
      <c r="W52" s="254"/>
      <c r="X52" s="254"/>
      <c r="Y52" s="254"/>
      <c r="Z52" s="254"/>
      <c r="AA52" s="254"/>
      <c r="AB52" s="254"/>
      <c r="AC52" s="254"/>
      <c r="AD52" s="254"/>
      <c r="AE52" s="281"/>
      <c r="AF52" s="281"/>
      <c r="AG52" s="281"/>
    </row>
    <row r="53" spans="1:33">
      <c r="A53" s="320" t="s">
        <v>131</v>
      </c>
      <c r="B53" s="315"/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4"/>
      <c r="O53" s="254"/>
      <c r="P53" s="254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254"/>
      <c r="AB53" s="254"/>
      <c r="AC53" s="254"/>
      <c r="AD53" s="254"/>
      <c r="AE53" s="281"/>
      <c r="AF53" s="281"/>
      <c r="AG53" s="281"/>
    </row>
    <row r="54" spans="1:33">
      <c r="A54" s="212" t="s">
        <v>123</v>
      </c>
      <c r="B54" s="315"/>
      <c r="C54" s="254"/>
      <c r="D54" s="254"/>
      <c r="E54" s="254"/>
      <c r="F54" s="254"/>
      <c r="G54" s="254"/>
      <c r="H54" s="254"/>
      <c r="I54" s="254"/>
      <c r="J54" s="254"/>
      <c r="K54" s="254"/>
      <c r="L54" s="254"/>
      <c r="M54" s="254"/>
      <c r="N54" s="254"/>
      <c r="O54" s="254"/>
      <c r="P54" s="254"/>
      <c r="Q54" s="254"/>
      <c r="R54" s="254"/>
      <c r="S54" s="254"/>
      <c r="T54" s="254"/>
      <c r="U54" s="254"/>
      <c r="V54" s="254"/>
      <c r="W54" s="254"/>
      <c r="X54" s="254"/>
      <c r="Y54" s="254"/>
      <c r="Z54" s="254"/>
      <c r="AA54" s="254"/>
      <c r="AB54" s="254"/>
      <c r="AC54" s="254"/>
      <c r="AD54" s="254"/>
      <c r="AE54" s="321"/>
      <c r="AF54" s="321"/>
      <c r="AG54" s="321"/>
    </row>
    <row r="55" spans="1:33">
      <c r="A55" s="322" t="s">
        <v>124</v>
      </c>
      <c r="B55" s="315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321"/>
      <c r="AF55" s="321"/>
      <c r="AG55" s="321"/>
    </row>
    <row r="56" spans="1:33">
      <c r="A56" s="323" t="s">
        <v>126</v>
      </c>
      <c r="B56" s="315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321"/>
      <c r="AF56" s="321"/>
      <c r="AG56" s="321"/>
    </row>
    <row r="57" spans="1:33">
      <c r="A57" s="196" t="s">
        <v>127</v>
      </c>
      <c r="B57" s="315"/>
      <c r="C57" s="254"/>
      <c r="D57" s="254"/>
      <c r="E57" s="254"/>
      <c r="F57" s="254"/>
      <c r="G57" s="254"/>
      <c r="H57" s="254"/>
      <c r="I57" s="254"/>
      <c r="J57" s="254"/>
      <c r="K57" s="254"/>
      <c r="L57" s="254"/>
      <c r="M57" s="254"/>
      <c r="N57" s="254"/>
      <c r="O57" s="254"/>
      <c r="P57" s="254"/>
      <c r="Q57" s="254"/>
      <c r="R57" s="254"/>
      <c r="S57" s="254"/>
      <c r="T57" s="254"/>
      <c r="U57" s="254"/>
      <c r="V57" s="254"/>
      <c r="W57" s="254"/>
      <c r="X57" s="254"/>
      <c r="Y57" s="254"/>
      <c r="Z57" s="254"/>
      <c r="AA57" s="254"/>
      <c r="AB57" s="254"/>
      <c r="AC57" s="254"/>
      <c r="AD57" s="254"/>
      <c r="AE57" s="321"/>
      <c r="AF57" s="321"/>
      <c r="AG57" s="321"/>
    </row>
    <row r="58" spans="1:33">
      <c r="A58" s="324" t="s">
        <v>132</v>
      </c>
      <c r="B58" s="315"/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  <c r="S58" s="254"/>
      <c r="T58" s="254"/>
      <c r="U58" s="254"/>
      <c r="V58" s="254"/>
      <c r="W58" s="254"/>
      <c r="X58" s="254"/>
      <c r="Y58" s="254"/>
      <c r="Z58" s="254"/>
      <c r="AA58" s="254"/>
      <c r="AB58" s="254"/>
      <c r="AC58" s="254"/>
      <c r="AD58" s="254"/>
      <c r="AE58" s="321"/>
      <c r="AF58" s="321"/>
      <c r="AG58" s="321"/>
    </row>
    <row r="59" spans="1:33">
      <c r="A59" s="240" t="s">
        <v>272</v>
      </c>
      <c r="B59" s="315"/>
      <c r="C59" s="254"/>
      <c r="D59" s="254"/>
      <c r="E59" s="254"/>
      <c r="F59" s="254"/>
      <c r="G59" s="254"/>
      <c r="H59" s="254"/>
      <c r="I59" s="254"/>
      <c r="J59" s="254"/>
      <c r="K59" s="254"/>
      <c r="L59" s="254"/>
      <c r="M59" s="254"/>
      <c r="N59" s="254"/>
      <c r="O59" s="254"/>
      <c r="P59" s="254"/>
      <c r="Q59" s="254"/>
      <c r="R59" s="254"/>
      <c r="S59" s="254"/>
      <c r="T59" s="254"/>
      <c r="U59" s="254"/>
      <c r="V59" s="254"/>
      <c r="W59" s="254"/>
      <c r="X59" s="254"/>
      <c r="Y59" s="254"/>
      <c r="Z59" s="254"/>
      <c r="AA59" s="254"/>
      <c r="AB59" s="254"/>
      <c r="AC59" s="254"/>
      <c r="AD59" s="254"/>
      <c r="AE59" s="321"/>
      <c r="AF59" s="321"/>
      <c r="AG59" s="321"/>
    </row>
    <row r="60" spans="1:33">
      <c r="A60" s="333" t="s">
        <v>827</v>
      </c>
      <c r="B60" s="315"/>
      <c r="C60" s="254"/>
      <c r="D60" s="254"/>
      <c r="E60" s="254"/>
      <c r="F60" s="254"/>
      <c r="G60" s="254"/>
      <c r="H60" s="254"/>
      <c r="I60" s="254"/>
      <c r="J60" s="254"/>
      <c r="K60" s="254"/>
      <c r="L60" s="254"/>
      <c r="M60" s="254"/>
      <c r="N60" s="254"/>
      <c r="O60" s="254"/>
      <c r="P60" s="254"/>
      <c r="Q60" s="254"/>
      <c r="R60" s="254"/>
      <c r="S60" s="254"/>
      <c r="T60" s="254"/>
      <c r="U60" s="254"/>
      <c r="V60" s="254"/>
      <c r="W60" s="254"/>
      <c r="X60" s="254"/>
      <c r="Y60" s="254"/>
      <c r="Z60" s="254"/>
      <c r="AA60" s="254"/>
      <c r="AB60" s="254"/>
      <c r="AC60" s="254"/>
      <c r="AD60" s="254"/>
      <c r="AE60" s="321"/>
      <c r="AF60" s="321"/>
      <c r="AG60" s="321"/>
    </row>
  </sheetData>
  <autoFilter ref="A1:A60" xr:uid="{00000000-0009-0000-0000-000020000000}"/>
  <dataConsolidate/>
  <mergeCells count="8">
    <mergeCell ref="D1:I1"/>
    <mergeCell ref="L1:O1"/>
    <mergeCell ref="U1:V1"/>
    <mergeCell ref="W1:AD1"/>
    <mergeCell ref="AE1:AG1"/>
    <mergeCell ref="J1:K1"/>
    <mergeCell ref="P1:Q1"/>
    <mergeCell ref="R1:T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M59"/>
  <sheetViews>
    <sheetView topLeftCell="A35" workbookViewId="0">
      <selection activeCell="E61" sqref="E61"/>
    </sheetView>
  </sheetViews>
  <sheetFormatPr defaultColWidth="11" defaultRowHeight="15.6"/>
  <cols>
    <col min="1" max="1" width="3.8984375" bestFit="1" customWidth="1"/>
    <col min="2" max="2" width="13.59765625" bestFit="1" customWidth="1"/>
    <col min="3" max="3" width="16.09765625" bestFit="1" customWidth="1"/>
    <col min="4" max="4" width="19.59765625" style="42" bestFit="1" customWidth="1"/>
    <col min="5" max="5" width="19.3984375" style="42" bestFit="1" customWidth="1"/>
    <col min="6" max="6" width="15.5" style="42" bestFit="1" customWidth="1"/>
    <col min="7" max="7" width="6.5" style="42" bestFit="1" customWidth="1"/>
    <col min="8" max="8" width="6.8984375" style="42" bestFit="1" customWidth="1"/>
    <col min="9" max="9" width="17.59765625" style="42" bestFit="1" customWidth="1"/>
    <col min="10" max="10" width="6.3984375" style="42" bestFit="1" customWidth="1"/>
    <col min="11" max="11" width="7" style="42" bestFit="1" customWidth="1"/>
    <col min="12" max="12" width="17.09765625" style="42" bestFit="1" customWidth="1"/>
    <col min="13" max="13" width="17.3984375" style="42" bestFit="1" customWidth="1"/>
  </cols>
  <sheetData>
    <row r="1" spans="1:13" ht="71.099999999999994" customHeight="1">
      <c r="A1" s="346"/>
      <c r="B1" s="347"/>
      <c r="C1" s="612" t="s">
        <v>1127</v>
      </c>
      <c r="D1" s="612"/>
      <c r="E1" s="612"/>
      <c r="F1" s="612"/>
      <c r="G1" s="612"/>
      <c r="H1" s="612"/>
      <c r="I1" s="612"/>
      <c r="J1" s="612"/>
      <c r="K1" s="612"/>
      <c r="L1" s="254"/>
      <c r="M1" s="373"/>
    </row>
    <row r="2" spans="1:13" ht="17.399999999999999">
      <c r="A2" s="348"/>
      <c r="B2" s="349" t="s">
        <v>1012</v>
      </c>
      <c r="C2" s="350" t="s">
        <v>1013</v>
      </c>
      <c r="D2" s="351" t="s">
        <v>1014</v>
      </c>
      <c r="E2" s="352" t="s">
        <v>1015</v>
      </c>
      <c r="F2" s="352" t="s">
        <v>1016</v>
      </c>
      <c r="G2" s="353" t="s">
        <v>46</v>
      </c>
      <c r="H2" s="354" t="s">
        <v>1017</v>
      </c>
      <c r="I2" s="354" t="s">
        <v>48</v>
      </c>
      <c r="J2" s="354" t="s">
        <v>1018</v>
      </c>
      <c r="K2" s="354" t="s">
        <v>295</v>
      </c>
      <c r="L2" s="374" t="s">
        <v>51</v>
      </c>
      <c r="M2" s="374" t="s">
        <v>52</v>
      </c>
    </row>
    <row r="3" spans="1:13" ht="17.399999999999999">
      <c r="A3" s="355">
        <v>1</v>
      </c>
      <c r="B3" s="375" t="s">
        <v>1021</v>
      </c>
      <c r="C3" s="375" t="s">
        <v>1022</v>
      </c>
      <c r="D3" s="41">
        <v>4</v>
      </c>
      <c r="E3" s="41">
        <v>2</v>
      </c>
      <c r="F3" s="41">
        <f>D3+E3</f>
        <v>6</v>
      </c>
      <c r="G3" s="41"/>
      <c r="H3" s="41"/>
      <c r="I3" s="41"/>
      <c r="J3" s="41"/>
      <c r="K3" s="41">
        <f t="shared" ref="K3:K17" si="0">(G3*5) + (H3*3) + (I3*2)</f>
        <v>0</v>
      </c>
      <c r="L3" s="41"/>
      <c r="M3" s="41"/>
    </row>
    <row r="4" spans="1:13" ht="17.399999999999999">
      <c r="A4" s="355">
        <v>2</v>
      </c>
      <c r="B4" s="375" t="s">
        <v>1023</v>
      </c>
      <c r="C4" s="375" t="s">
        <v>1024</v>
      </c>
      <c r="D4" s="41">
        <v>7</v>
      </c>
      <c r="E4" s="41"/>
      <c r="F4" s="41">
        <f t="shared" ref="F4:F17" si="1">D4+E4</f>
        <v>7</v>
      </c>
      <c r="G4" s="41"/>
      <c r="H4" s="41">
        <v>2</v>
      </c>
      <c r="I4" s="41"/>
      <c r="J4" s="41"/>
      <c r="K4" s="41">
        <f t="shared" si="0"/>
        <v>6</v>
      </c>
      <c r="L4" s="41"/>
      <c r="M4" s="41"/>
    </row>
    <row r="5" spans="1:13" ht="17.399999999999999">
      <c r="A5" s="355">
        <v>3</v>
      </c>
      <c r="B5" s="375" t="s">
        <v>1128</v>
      </c>
      <c r="C5" s="375" t="s">
        <v>1129</v>
      </c>
      <c r="D5" s="41">
        <v>11</v>
      </c>
      <c r="E5" s="41">
        <v>5</v>
      </c>
      <c r="F5" s="41">
        <f t="shared" si="1"/>
        <v>16</v>
      </c>
      <c r="G5" s="41">
        <v>3</v>
      </c>
      <c r="H5" s="41"/>
      <c r="I5" s="41"/>
      <c r="J5" s="41"/>
      <c r="K5" s="41">
        <f t="shared" si="0"/>
        <v>15</v>
      </c>
      <c r="L5" s="41"/>
      <c r="M5" s="41"/>
    </row>
    <row r="6" spans="1:13" ht="17.399999999999999">
      <c r="A6" s="355">
        <v>4</v>
      </c>
      <c r="B6" s="375" t="s">
        <v>1025</v>
      </c>
      <c r="C6" s="375" t="s">
        <v>1026</v>
      </c>
      <c r="D6" s="41">
        <v>10</v>
      </c>
      <c r="E6" s="41">
        <v>2</v>
      </c>
      <c r="F6" s="41">
        <f t="shared" si="1"/>
        <v>12</v>
      </c>
      <c r="G6" s="41">
        <v>4</v>
      </c>
      <c r="H6" s="41"/>
      <c r="I6" s="41"/>
      <c r="J6" s="41"/>
      <c r="K6" s="41">
        <f t="shared" si="0"/>
        <v>20</v>
      </c>
      <c r="L6" s="41"/>
      <c r="M6" s="41"/>
    </row>
    <row r="7" spans="1:13" ht="17.399999999999999">
      <c r="A7" s="355">
        <v>5</v>
      </c>
      <c r="B7" s="375" t="s">
        <v>1027</v>
      </c>
      <c r="C7" s="375" t="s">
        <v>1028</v>
      </c>
      <c r="D7" s="41">
        <v>9</v>
      </c>
      <c r="E7" s="41">
        <v>3</v>
      </c>
      <c r="F7" s="41">
        <f t="shared" si="1"/>
        <v>12</v>
      </c>
      <c r="G7" s="41">
        <v>1</v>
      </c>
      <c r="H7" s="41"/>
      <c r="I7" s="41"/>
      <c r="J7" s="41"/>
      <c r="K7" s="41">
        <f t="shared" si="0"/>
        <v>5</v>
      </c>
      <c r="L7" s="41"/>
      <c r="M7" s="41"/>
    </row>
    <row r="8" spans="1:13" ht="17.399999999999999">
      <c r="A8" s="355">
        <v>6</v>
      </c>
      <c r="B8" s="388" t="s">
        <v>1031</v>
      </c>
      <c r="C8" s="375" t="s">
        <v>1032</v>
      </c>
      <c r="D8" s="41">
        <v>18</v>
      </c>
      <c r="E8" s="41">
        <v>5</v>
      </c>
      <c r="F8" s="41">
        <f t="shared" si="1"/>
        <v>23</v>
      </c>
      <c r="G8" s="41">
        <v>2</v>
      </c>
      <c r="H8" s="41"/>
      <c r="I8" s="41"/>
      <c r="J8" s="41"/>
      <c r="K8" s="41">
        <f t="shared" si="0"/>
        <v>10</v>
      </c>
      <c r="L8" s="41">
        <v>2</v>
      </c>
      <c r="M8" s="41"/>
    </row>
    <row r="9" spans="1:13" ht="17.399999999999999">
      <c r="A9" s="355">
        <v>7</v>
      </c>
      <c r="B9" s="388" t="s">
        <v>1033</v>
      </c>
      <c r="C9" s="375" t="s">
        <v>1034</v>
      </c>
      <c r="D9" s="41">
        <v>18</v>
      </c>
      <c r="E9" s="41">
        <v>3</v>
      </c>
      <c r="F9" s="41">
        <f t="shared" si="1"/>
        <v>21</v>
      </c>
      <c r="G9" s="41">
        <v>2</v>
      </c>
      <c r="H9" s="41"/>
      <c r="I9" s="41"/>
      <c r="J9" s="41"/>
      <c r="K9" s="41">
        <f t="shared" si="0"/>
        <v>10</v>
      </c>
      <c r="L9" s="41"/>
      <c r="M9" s="41"/>
    </row>
    <row r="10" spans="1:13" ht="17.399999999999999">
      <c r="A10" s="355">
        <v>8</v>
      </c>
      <c r="B10" s="375" t="s">
        <v>1035</v>
      </c>
      <c r="C10" s="375" t="s">
        <v>1036</v>
      </c>
      <c r="D10" s="41">
        <v>16</v>
      </c>
      <c r="E10" s="41">
        <v>6</v>
      </c>
      <c r="F10" s="41">
        <f t="shared" si="1"/>
        <v>22</v>
      </c>
      <c r="G10" s="41">
        <v>1</v>
      </c>
      <c r="H10" s="41"/>
      <c r="I10" s="41"/>
      <c r="J10" s="41"/>
      <c r="K10" s="41">
        <f t="shared" si="0"/>
        <v>5</v>
      </c>
      <c r="L10" s="41">
        <v>1</v>
      </c>
      <c r="M10" s="41"/>
    </row>
    <row r="11" spans="1:13" ht="17.399999999999999">
      <c r="A11" s="355">
        <v>9</v>
      </c>
      <c r="B11" s="375" t="s">
        <v>1201</v>
      </c>
      <c r="C11" s="375" t="s">
        <v>1087</v>
      </c>
      <c r="D11" s="41">
        <v>8</v>
      </c>
      <c r="E11" s="41"/>
      <c r="F11" s="41">
        <f t="shared" si="1"/>
        <v>8</v>
      </c>
      <c r="G11" s="41"/>
      <c r="H11" s="41"/>
      <c r="I11" s="41"/>
      <c r="J11" s="41"/>
      <c r="K11" s="41">
        <f t="shared" si="0"/>
        <v>0</v>
      </c>
      <c r="L11" s="41"/>
      <c r="M11" s="41"/>
    </row>
    <row r="12" spans="1:13" ht="17.399999999999999">
      <c r="A12" s="355">
        <v>10</v>
      </c>
      <c r="B12" s="375" t="s">
        <v>1130</v>
      </c>
      <c r="C12" s="375" t="s">
        <v>1131</v>
      </c>
      <c r="D12" s="41">
        <v>18</v>
      </c>
      <c r="E12" s="41">
        <v>5</v>
      </c>
      <c r="F12" s="41">
        <f t="shared" si="1"/>
        <v>23</v>
      </c>
      <c r="G12" s="41">
        <v>3</v>
      </c>
      <c r="H12" s="41">
        <v>1</v>
      </c>
      <c r="I12" s="41">
        <v>5</v>
      </c>
      <c r="J12" s="41"/>
      <c r="K12" s="41">
        <f t="shared" si="0"/>
        <v>28</v>
      </c>
      <c r="L12" s="41"/>
      <c r="M12" s="41"/>
    </row>
    <row r="13" spans="1:13" ht="17.399999999999999">
      <c r="A13" s="355">
        <v>11</v>
      </c>
      <c r="B13" s="375" t="s">
        <v>1039</v>
      </c>
      <c r="C13" s="375" t="s">
        <v>1040</v>
      </c>
      <c r="D13" s="41">
        <v>15</v>
      </c>
      <c r="E13" s="41">
        <v>6</v>
      </c>
      <c r="F13" s="41">
        <f t="shared" si="1"/>
        <v>21</v>
      </c>
      <c r="G13" s="41">
        <v>7</v>
      </c>
      <c r="H13" s="41">
        <v>15</v>
      </c>
      <c r="I13" s="41">
        <v>31</v>
      </c>
      <c r="J13" s="41"/>
      <c r="K13" s="41">
        <f>(G13*5) + (H13*3) + (I13*2)</f>
        <v>142</v>
      </c>
      <c r="L13" s="41">
        <v>1</v>
      </c>
      <c r="M13" s="41">
        <v>1</v>
      </c>
    </row>
    <row r="14" spans="1:13" ht="17.399999999999999">
      <c r="A14" s="355">
        <v>12</v>
      </c>
      <c r="B14" s="375" t="s">
        <v>1041</v>
      </c>
      <c r="C14" s="375" t="s">
        <v>1036</v>
      </c>
      <c r="D14" s="41">
        <v>8</v>
      </c>
      <c r="E14" s="41">
        <v>5</v>
      </c>
      <c r="F14" s="41">
        <f t="shared" si="1"/>
        <v>13</v>
      </c>
      <c r="G14" s="41">
        <v>3</v>
      </c>
      <c r="H14" s="41"/>
      <c r="I14" s="41"/>
      <c r="J14" s="41"/>
      <c r="K14" s="41">
        <f t="shared" si="0"/>
        <v>15</v>
      </c>
      <c r="L14" s="41"/>
      <c r="M14" s="41"/>
    </row>
    <row r="15" spans="1:13" ht="17.399999999999999">
      <c r="A15" s="355">
        <v>13</v>
      </c>
      <c r="B15" s="375" t="s">
        <v>1132</v>
      </c>
      <c r="C15" s="375" t="s">
        <v>1133</v>
      </c>
      <c r="D15" s="41">
        <v>15</v>
      </c>
      <c r="E15" s="41">
        <v>4</v>
      </c>
      <c r="F15" s="41">
        <f t="shared" si="1"/>
        <v>19</v>
      </c>
      <c r="G15" s="41"/>
      <c r="H15" s="41"/>
      <c r="I15" s="41"/>
      <c r="J15" s="41"/>
      <c r="K15" s="41">
        <f t="shared" si="0"/>
        <v>0</v>
      </c>
      <c r="L15" s="41">
        <v>1</v>
      </c>
      <c r="M15" s="41"/>
    </row>
    <row r="16" spans="1:13" ht="17.399999999999999">
      <c r="A16" s="355">
        <v>14</v>
      </c>
      <c r="B16" s="375" t="s">
        <v>1042</v>
      </c>
      <c r="C16" s="375" t="s">
        <v>1043</v>
      </c>
      <c r="D16" s="41">
        <v>10</v>
      </c>
      <c r="E16" s="41">
        <v>4</v>
      </c>
      <c r="F16" s="41">
        <f t="shared" si="1"/>
        <v>14</v>
      </c>
      <c r="G16" s="41"/>
      <c r="H16" s="41"/>
      <c r="I16" s="41"/>
      <c r="J16" s="41"/>
      <c r="K16" s="41">
        <f t="shared" si="0"/>
        <v>0</v>
      </c>
      <c r="L16" s="41"/>
      <c r="M16" s="41"/>
    </row>
    <row r="17" spans="1:13" ht="17.399999999999999">
      <c r="A17" s="355">
        <v>15</v>
      </c>
      <c r="B17" s="375" t="s">
        <v>1254</v>
      </c>
      <c r="C17" s="375" t="s">
        <v>1150</v>
      </c>
      <c r="D17" s="41">
        <v>3</v>
      </c>
      <c r="E17" s="41"/>
      <c r="F17" s="41">
        <f t="shared" si="1"/>
        <v>3</v>
      </c>
      <c r="G17" s="41"/>
      <c r="H17" s="41"/>
      <c r="I17" s="41"/>
      <c r="J17" s="41"/>
      <c r="K17" s="41">
        <f t="shared" si="0"/>
        <v>0</v>
      </c>
      <c r="L17" s="41"/>
      <c r="M17" s="41"/>
    </row>
    <row r="18" spans="1:13" ht="17.399999999999999">
      <c r="A18" s="355">
        <v>16</v>
      </c>
      <c r="B18" s="375" t="s">
        <v>1134</v>
      </c>
      <c r="C18" s="375" t="s">
        <v>1135</v>
      </c>
      <c r="D18" s="41">
        <v>6</v>
      </c>
      <c r="E18" s="41">
        <v>2</v>
      </c>
      <c r="F18" s="41">
        <f>D18+E18</f>
        <v>8</v>
      </c>
      <c r="G18" s="41"/>
      <c r="H18" s="41"/>
      <c r="I18" s="41"/>
      <c r="J18" s="41"/>
      <c r="K18" s="41">
        <f t="shared" ref="K18:K44" si="2">(G18*5) + (H18*3) + (I18*2)</f>
        <v>0</v>
      </c>
      <c r="L18" s="41"/>
      <c r="M18" s="41"/>
    </row>
    <row r="19" spans="1:13" ht="17.399999999999999">
      <c r="A19" s="355">
        <v>17</v>
      </c>
      <c r="B19" s="375" t="s">
        <v>1047</v>
      </c>
      <c r="C19" s="375" t="s">
        <v>1048</v>
      </c>
      <c r="D19" s="41">
        <v>12</v>
      </c>
      <c r="E19" s="41">
        <v>4</v>
      </c>
      <c r="F19" s="41">
        <f>D19+E19</f>
        <v>16</v>
      </c>
      <c r="G19" s="41">
        <v>3</v>
      </c>
      <c r="H19" s="41"/>
      <c r="I19" s="41"/>
      <c r="J19" s="41"/>
      <c r="K19" s="41">
        <f t="shared" si="2"/>
        <v>15</v>
      </c>
      <c r="L19" s="41"/>
      <c r="M19" s="41"/>
    </row>
    <row r="20" spans="1:13" ht="17.399999999999999">
      <c r="A20" s="355">
        <v>18</v>
      </c>
      <c r="B20" s="375" t="s">
        <v>1189</v>
      </c>
      <c r="C20" s="375" t="s">
        <v>1190</v>
      </c>
      <c r="D20" s="41">
        <v>14</v>
      </c>
      <c r="E20" s="41">
        <v>4</v>
      </c>
      <c r="F20" s="41">
        <f>D20+E20</f>
        <v>18</v>
      </c>
      <c r="G20" s="41">
        <v>3</v>
      </c>
      <c r="H20" s="41"/>
      <c r="I20" s="41"/>
      <c r="J20" s="41"/>
      <c r="K20" s="41">
        <f t="shared" si="2"/>
        <v>15</v>
      </c>
      <c r="L20" s="41"/>
      <c r="M20" s="41"/>
    </row>
    <row r="21" spans="1:13" ht="17.399999999999999">
      <c r="A21" s="355">
        <v>19</v>
      </c>
      <c r="B21" s="375" t="s">
        <v>1049</v>
      </c>
      <c r="C21" s="375" t="s">
        <v>1050</v>
      </c>
      <c r="D21" s="41">
        <v>16</v>
      </c>
      <c r="E21" s="41">
        <v>2</v>
      </c>
      <c r="F21" s="41">
        <f t="shared" ref="F21:F44" si="3">D21+E21</f>
        <v>18</v>
      </c>
      <c r="G21" s="41">
        <v>2</v>
      </c>
      <c r="H21" s="41"/>
      <c r="I21" s="41"/>
      <c r="J21" s="41"/>
      <c r="K21" s="41">
        <f t="shared" si="2"/>
        <v>10</v>
      </c>
      <c r="L21" s="41">
        <v>1</v>
      </c>
      <c r="M21" s="41"/>
    </row>
    <row r="22" spans="1:13" ht="17.399999999999999">
      <c r="A22" s="355">
        <v>20</v>
      </c>
      <c r="B22" s="375" t="s">
        <v>1053</v>
      </c>
      <c r="C22" s="375" t="s">
        <v>1054</v>
      </c>
      <c r="D22" s="41">
        <v>12</v>
      </c>
      <c r="E22" s="41">
        <v>3</v>
      </c>
      <c r="F22" s="41">
        <f t="shared" si="3"/>
        <v>15</v>
      </c>
      <c r="G22" s="41">
        <v>1</v>
      </c>
      <c r="H22" s="41"/>
      <c r="I22" s="41"/>
      <c r="J22" s="41"/>
      <c r="K22" s="41">
        <f t="shared" si="2"/>
        <v>5</v>
      </c>
      <c r="L22" s="41"/>
      <c r="M22" s="41"/>
    </row>
    <row r="23" spans="1:13" ht="17.399999999999999">
      <c r="A23" s="355">
        <v>21</v>
      </c>
      <c r="B23" s="375" t="s">
        <v>1055</v>
      </c>
      <c r="C23" s="375" t="s">
        <v>1056</v>
      </c>
      <c r="D23" s="41">
        <v>11</v>
      </c>
      <c r="E23" s="41">
        <v>2</v>
      </c>
      <c r="F23" s="41">
        <f t="shared" si="3"/>
        <v>13</v>
      </c>
      <c r="G23" s="41"/>
      <c r="H23" s="41"/>
      <c r="I23" s="41"/>
      <c r="J23" s="41"/>
      <c r="K23" s="41">
        <f t="shared" si="2"/>
        <v>0</v>
      </c>
      <c r="L23" s="41"/>
      <c r="M23" s="41"/>
    </row>
    <row r="24" spans="1:13" ht="17.399999999999999">
      <c r="A24" s="355">
        <v>22</v>
      </c>
      <c r="B24" s="375" t="s">
        <v>1099</v>
      </c>
      <c r="C24" s="375" t="s">
        <v>1096</v>
      </c>
      <c r="D24" s="41">
        <v>8</v>
      </c>
      <c r="E24" s="41">
        <v>4</v>
      </c>
      <c r="F24" s="41">
        <f t="shared" si="3"/>
        <v>12</v>
      </c>
      <c r="G24" s="41"/>
      <c r="H24" s="41"/>
      <c r="I24" s="41"/>
      <c r="J24" s="41"/>
      <c r="K24" s="41">
        <f t="shared" si="2"/>
        <v>0</v>
      </c>
      <c r="L24" s="41"/>
      <c r="M24" s="41"/>
    </row>
    <row r="25" spans="1:13" ht="17.399999999999999">
      <c r="A25" s="355">
        <v>23</v>
      </c>
      <c r="B25" s="375" t="s">
        <v>1057</v>
      </c>
      <c r="C25" s="375" t="s">
        <v>1046</v>
      </c>
      <c r="D25" s="41">
        <v>12</v>
      </c>
      <c r="E25" s="41">
        <v>5</v>
      </c>
      <c r="F25" s="41">
        <f t="shared" si="3"/>
        <v>17</v>
      </c>
      <c r="G25" s="41"/>
      <c r="H25" s="41"/>
      <c r="I25" s="41"/>
      <c r="J25" s="41"/>
      <c r="K25" s="41">
        <f t="shared" si="2"/>
        <v>0</v>
      </c>
      <c r="L25" s="41"/>
      <c r="M25" s="41"/>
    </row>
    <row r="26" spans="1:13" ht="17.399999999999999">
      <c r="A26" s="355">
        <v>24</v>
      </c>
      <c r="B26" s="375" t="s">
        <v>1058</v>
      </c>
      <c r="C26" s="375" t="s">
        <v>1059</v>
      </c>
      <c r="D26" s="41">
        <v>11</v>
      </c>
      <c r="E26" s="41">
        <v>5</v>
      </c>
      <c r="F26" s="41">
        <f t="shared" si="3"/>
        <v>16</v>
      </c>
      <c r="G26" s="41">
        <v>1</v>
      </c>
      <c r="H26" s="41"/>
      <c r="I26" s="41"/>
      <c r="J26" s="41"/>
      <c r="K26" s="41">
        <f t="shared" si="2"/>
        <v>5</v>
      </c>
      <c r="L26" s="41">
        <v>2</v>
      </c>
      <c r="M26" s="41"/>
    </row>
    <row r="27" spans="1:13" ht="17.399999999999999">
      <c r="A27" s="355">
        <v>25</v>
      </c>
      <c r="B27" s="375" t="s">
        <v>1060</v>
      </c>
      <c r="C27" s="375" t="s">
        <v>1061</v>
      </c>
      <c r="D27" s="41">
        <v>10</v>
      </c>
      <c r="E27" s="41">
        <v>3</v>
      </c>
      <c r="F27" s="41">
        <f t="shared" si="3"/>
        <v>13</v>
      </c>
      <c r="G27" s="41">
        <v>1</v>
      </c>
      <c r="H27" s="41"/>
      <c r="I27" s="41"/>
      <c r="J27" s="41"/>
      <c r="K27" s="41">
        <f t="shared" si="2"/>
        <v>5</v>
      </c>
      <c r="L27" s="41"/>
      <c r="M27" s="41"/>
    </row>
    <row r="28" spans="1:13" ht="17.399999999999999">
      <c r="A28" s="355">
        <v>26</v>
      </c>
      <c r="B28" s="375" t="s">
        <v>1063</v>
      </c>
      <c r="C28" s="375" t="s">
        <v>1064</v>
      </c>
      <c r="D28" s="41">
        <v>11</v>
      </c>
      <c r="E28" s="41">
        <v>5</v>
      </c>
      <c r="F28" s="41">
        <f t="shared" si="3"/>
        <v>16</v>
      </c>
      <c r="G28" s="41">
        <v>2</v>
      </c>
      <c r="H28" s="41"/>
      <c r="I28" s="41"/>
      <c r="J28" s="41"/>
      <c r="K28" s="41">
        <f t="shared" si="2"/>
        <v>10</v>
      </c>
      <c r="L28" s="41">
        <v>1</v>
      </c>
      <c r="M28" s="41"/>
    </row>
    <row r="29" spans="1:13" ht="17.399999999999999">
      <c r="A29" s="355">
        <v>27</v>
      </c>
      <c r="B29" s="375" t="s">
        <v>1067</v>
      </c>
      <c r="C29" s="375" t="s">
        <v>1068</v>
      </c>
      <c r="D29" s="41">
        <v>1</v>
      </c>
      <c r="E29" s="41"/>
      <c r="F29" s="41">
        <f t="shared" si="3"/>
        <v>1</v>
      </c>
      <c r="G29" s="41"/>
      <c r="H29" s="41"/>
      <c r="I29" s="41"/>
      <c r="J29" s="41"/>
      <c r="K29" s="41">
        <f t="shared" si="2"/>
        <v>0</v>
      </c>
      <c r="L29" s="41"/>
      <c r="M29" s="41"/>
    </row>
    <row r="30" spans="1:13" ht="17.399999999999999">
      <c r="A30" s="355">
        <v>28</v>
      </c>
      <c r="B30" s="375" t="s">
        <v>1136</v>
      </c>
      <c r="C30" s="375" t="s">
        <v>1137</v>
      </c>
      <c r="D30" s="41">
        <v>11</v>
      </c>
      <c r="E30" s="41">
        <v>4</v>
      </c>
      <c r="F30" s="41">
        <f t="shared" si="3"/>
        <v>15</v>
      </c>
      <c r="G30" s="41"/>
      <c r="H30" s="41"/>
      <c r="I30" s="41"/>
      <c r="J30" s="41"/>
      <c r="K30" s="41">
        <f t="shared" si="2"/>
        <v>0</v>
      </c>
      <c r="L30" s="41"/>
      <c r="M30" s="41"/>
    </row>
    <row r="31" spans="1:13" ht="17.399999999999999">
      <c r="A31" s="355">
        <v>29</v>
      </c>
      <c r="B31" s="375" t="s">
        <v>1069</v>
      </c>
      <c r="C31" s="375" t="s">
        <v>1070</v>
      </c>
      <c r="D31" s="41">
        <v>14</v>
      </c>
      <c r="E31" s="41">
        <v>4</v>
      </c>
      <c r="F31" s="41">
        <f t="shared" si="3"/>
        <v>18</v>
      </c>
      <c r="G31" s="41">
        <v>2</v>
      </c>
      <c r="H31" s="41"/>
      <c r="I31" s="41"/>
      <c r="J31" s="41"/>
      <c r="K31" s="41">
        <f t="shared" si="2"/>
        <v>10</v>
      </c>
      <c r="L31" s="41"/>
      <c r="M31" s="41"/>
    </row>
    <row r="32" spans="1:13" ht="17.399999999999999">
      <c r="A32" s="355">
        <v>30</v>
      </c>
      <c r="B32" s="375" t="s">
        <v>1071</v>
      </c>
      <c r="C32" s="375" t="s">
        <v>1072</v>
      </c>
      <c r="D32" s="41">
        <v>14</v>
      </c>
      <c r="E32" s="41">
        <v>6</v>
      </c>
      <c r="F32" s="41">
        <f t="shared" si="3"/>
        <v>20</v>
      </c>
      <c r="G32" s="41">
        <v>2</v>
      </c>
      <c r="H32" s="41"/>
      <c r="I32" s="41">
        <v>1</v>
      </c>
      <c r="J32" s="41"/>
      <c r="K32" s="41">
        <f t="shared" si="2"/>
        <v>12</v>
      </c>
      <c r="L32" s="41"/>
      <c r="M32" s="41"/>
    </row>
    <row r="33" spans="1:13" ht="17.399999999999999">
      <c r="A33" s="355">
        <v>31</v>
      </c>
      <c r="B33" s="375" t="s">
        <v>1073</v>
      </c>
      <c r="C33" s="375" t="s">
        <v>1074</v>
      </c>
      <c r="D33" s="41"/>
      <c r="E33" s="41"/>
      <c r="F33" s="41">
        <f t="shared" si="3"/>
        <v>0</v>
      </c>
      <c r="G33" s="41"/>
      <c r="H33" s="41"/>
      <c r="I33" s="41"/>
      <c r="J33" s="41"/>
      <c r="K33" s="41">
        <f t="shared" si="2"/>
        <v>0</v>
      </c>
      <c r="L33" s="41"/>
      <c r="M33" s="41"/>
    </row>
    <row r="34" spans="1:13" ht="17.399999999999999">
      <c r="A34" s="355">
        <v>32</v>
      </c>
      <c r="B34" s="375" t="s">
        <v>1078</v>
      </c>
      <c r="C34" s="375" t="s">
        <v>1079</v>
      </c>
      <c r="D34" s="41">
        <v>5</v>
      </c>
      <c r="E34" s="41"/>
      <c r="F34" s="41">
        <f t="shared" si="3"/>
        <v>5</v>
      </c>
      <c r="G34" s="41"/>
      <c r="H34" s="41"/>
      <c r="I34" s="41"/>
      <c r="J34" s="41"/>
      <c r="K34" s="41">
        <f t="shared" si="2"/>
        <v>0</v>
      </c>
      <c r="L34" s="41"/>
      <c r="M34" s="41"/>
    </row>
    <row r="35" spans="1:13" ht="17.399999999999999">
      <c r="A35" s="355">
        <v>33</v>
      </c>
      <c r="B35" s="375" t="s">
        <v>1199</v>
      </c>
      <c r="C35" s="375" t="s">
        <v>1200</v>
      </c>
      <c r="D35" s="41">
        <v>12</v>
      </c>
      <c r="E35" s="41">
        <v>4</v>
      </c>
      <c r="F35" s="41">
        <f t="shared" si="3"/>
        <v>16</v>
      </c>
      <c r="G35" s="41">
        <v>1</v>
      </c>
      <c r="H35" s="41"/>
      <c r="I35" s="41"/>
      <c r="J35" s="41"/>
      <c r="K35" s="41">
        <f t="shared" si="2"/>
        <v>5</v>
      </c>
      <c r="L35" s="41"/>
      <c r="M35" s="41"/>
    </row>
    <row r="36" spans="1:13" ht="17.399999999999999">
      <c r="A36" s="355">
        <v>34</v>
      </c>
      <c r="B36" s="375" t="s">
        <v>1101</v>
      </c>
      <c r="C36" s="375" t="s">
        <v>1102</v>
      </c>
      <c r="D36" s="41">
        <v>21</v>
      </c>
      <c r="E36" s="41">
        <v>5</v>
      </c>
      <c r="F36" s="41">
        <f t="shared" si="3"/>
        <v>26</v>
      </c>
      <c r="G36" s="41"/>
      <c r="H36" s="41"/>
      <c r="I36" s="41"/>
      <c r="J36" s="41"/>
      <c r="K36" s="41">
        <f t="shared" si="2"/>
        <v>0</v>
      </c>
      <c r="L36" s="41"/>
      <c r="M36" s="41"/>
    </row>
    <row r="37" spans="1:13" ht="17.399999999999999">
      <c r="A37" s="355">
        <v>35</v>
      </c>
      <c r="B37" s="375" t="s">
        <v>1082</v>
      </c>
      <c r="C37" s="375" t="s">
        <v>1083</v>
      </c>
      <c r="D37" s="41">
        <v>15</v>
      </c>
      <c r="E37" s="41">
        <v>5</v>
      </c>
      <c r="F37" s="41">
        <f t="shared" si="3"/>
        <v>20</v>
      </c>
      <c r="G37" s="41">
        <v>2</v>
      </c>
      <c r="H37" s="41"/>
      <c r="I37" s="41"/>
      <c r="J37" s="41"/>
      <c r="K37" s="41">
        <f t="shared" si="2"/>
        <v>10</v>
      </c>
      <c r="L37" s="41"/>
      <c r="M37" s="41"/>
    </row>
    <row r="38" spans="1:13" ht="17.399999999999999">
      <c r="A38" s="355">
        <v>36</v>
      </c>
      <c r="B38" s="375" t="s">
        <v>1138</v>
      </c>
      <c r="C38" s="375" t="s">
        <v>1139</v>
      </c>
      <c r="D38" s="41">
        <v>16</v>
      </c>
      <c r="E38" s="41">
        <v>6</v>
      </c>
      <c r="F38" s="41">
        <f t="shared" si="3"/>
        <v>22</v>
      </c>
      <c r="G38" s="41">
        <v>4</v>
      </c>
      <c r="H38" s="41"/>
      <c r="I38" s="41"/>
      <c r="J38" s="41"/>
      <c r="K38" s="41">
        <f t="shared" si="2"/>
        <v>20</v>
      </c>
      <c r="L38" s="41"/>
      <c r="M38" s="41"/>
    </row>
    <row r="39" spans="1:13" ht="17.399999999999999">
      <c r="A39" s="355">
        <v>37</v>
      </c>
      <c r="B39" s="375" t="s">
        <v>1084</v>
      </c>
      <c r="C39" s="375" t="s">
        <v>1085</v>
      </c>
      <c r="D39" s="41">
        <v>6</v>
      </c>
      <c r="E39" s="41">
        <v>1</v>
      </c>
      <c r="F39" s="41">
        <f t="shared" si="3"/>
        <v>7</v>
      </c>
      <c r="G39" s="41">
        <v>1</v>
      </c>
      <c r="H39" s="41"/>
      <c r="I39" s="41"/>
      <c r="J39" s="41"/>
      <c r="K39" s="41">
        <f t="shared" si="2"/>
        <v>5</v>
      </c>
      <c r="L39" s="41"/>
      <c r="M39" s="41"/>
    </row>
    <row r="40" spans="1:13" ht="17.399999999999999">
      <c r="A40" s="355">
        <v>38</v>
      </c>
      <c r="B40" s="375" t="s">
        <v>1140</v>
      </c>
      <c r="C40" s="375" t="s">
        <v>1141</v>
      </c>
      <c r="D40" s="41">
        <v>2</v>
      </c>
      <c r="E40" s="41"/>
      <c r="F40" s="41">
        <f t="shared" si="3"/>
        <v>2</v>
      </c>
      <c r="G40" s="41"/>
      <c r="H40" s="41"/>
      <c r="I40" s="41"/>
      <c r="J40" s="41"/>
      <c r="K40" s="41">
        <f t="shared" si="2"/>
        <v>0</v>
      </c>
      <c r="L40" s="41"/>
      <c r="M40" s="41"/>
    </row>
    <row r="41" spans="1:13" ht="17.399999999999999">
      <c r="A41" s="355">
        <v>39</v>
      </c>
      <c r="B41" s="375" t="s">
        <v>1103</v>
      </c>
      <c r="C41" s="375" t="s">
        <v>1104</v>
      </c>
      <c r="D41" s="41">
        <v>13</v>
      </c>
      <c r="E41" s="41">
        <v>4</v>
      </c>
      <c r="F41" s="41">
        <f t="shared" si="3"/>
        <v>17</v>
      </c>
      <c r="G41" s="41">
        <v>3</v>
      </c>
      <c r="H41" s="41"/>
      <c r="I41" s="41"/>
      <c r="J41" s="41"/>
      <c r="K41" s="41">
        <f t="shared" si="2"/>
        <v>15</v>
      </c>
      <c r="L41" s="41">
        <v>1</v>
      </c>
      <c r="M41" s="41"/>
    </row>
    <row r="42" spans="1:13" ht="17.399999999999999">
      <c r="A42" s="355">
        <v>40</v>
      </c>
      <c r="B42" s="375" t="s">
        <v>1088</v>
      </c>
      <c r="C42" s="375" t="s">
        <v>1089</v>
      </c>
      <c r="D42" s="41">
        <v>7</v>
      </c>
      <c r="E42" s="41">
        <v>1</v>
      </c>
      <c r="F42" s="41">
        <f t="shared" si="3"/>
        <v>8</v>
      </c>
      <c r="G42" s="41"/>
      <c r="H42" s="41"/>
      <c r="I42" s="41"/>
      <c r="J42" s="41"/>
      <c r="K42" s="41">
        <f t="shared" si="2"/>
        <v>0</v>
      </c>
      <c r="L42" s="41">
        <v>1</v>
      </c>
      <c r="M42" s="41"/>
    </row>
    <row r="43" spans="1:13" ht="17.399999999999999">
      <c r="A43" s="355">
        <v>41</v>
      </c>
      <c r="B43" s="375" t="s">
        <v>1090</v>
      </c>
      <c r="C43" s="375" t="s">
        <v>1091</v>
      </c>
      <c r="D43" s="41">
        <v>7</v>
      </c>
      <c r="E43" s="41">
        <v>1</v>
      </c>
      <c r="F43" s="41">
        <f t="shared" si="3"/>
        <v>8</v>
      </c>
      <c r="G43" s="41"/>
      <c r="H43" s="41"/>
      <c r="I43" s="41"/>
      <c r="J43" s="41"/>
      <c r="K43" s="41">
        <f t="shared" si="2"/>
        <v>0</v>
      </c>
      <c r="L43" s="41"/>
      <c r="M43" s="41"/>
    </row>
    <row r="44" spans="1:13" ht="17.399999999999999">
      <c r="A44" s="355">
        <v>42</v>
      </c>
      <c r="B44" s="375" t="s">
        <v>1142</v>
      </c>
      <c r="C44" s="375" t="s">
        <v>1143</v>
      </c>
      <c r="D44" s="41">
        <v>12</v>
      </c>
      <c r="E44" s="41">
        <v>5</v>
      </c>
      <c r="F44" s="41">
        <f t="shared" si="3"/>
        <v>17</v>
      </c>
      <c r="G44" s="41"/>
      <c r="H44" s="41"/>
      <c r="I44" s="41"/>
      <c r="J44" s="41"/>
      <c r="K44" s="41">
        <f t="shared" si="2"/>
        <v>0</v>
      </c>
      <c r="L44" s="41">
        <v>1</v>
      </c>
      <c r="M44" s="41"/>
    </row>
    <row r="45" spans="1:13" ht="17.399999999999999">
      <c r="A45" s="364"/>
      <c r="B45" s="386"/>
      <c r="C45" s="386"/>
    </row>
    <row r="46" spans="1:13" ht="18">
      <c r="A46" s="346"/>
      <c r="B46" s="346"/>
      <c r="C46" s="346"/>
      <c r="D46" s="364"/>
      <c r="E46" s="365"/>
      <c r="F46" s="365"/>
      <c r="G46" s="364"/>
      <c r="H46" s="364"/>
      <c r="I46" s="364"/>
      <c r="J46" s="364"/>
      <c r="K46" s="364"/>
      <c r="L46" s="381"/>
      <c r="M46" s="373"/>
    </row>
    <row r="47" spans="1:13" ht="18">
      <c r="A47" s="346"/>
      <c r="B47" s="623" t="s">
        <v>1092</v>
      </c>
      <c r="C47" s="623"/>
      <c r="D47" s="361"/>
      <c r="E47" s="365"/>
      <c r="F47" s="365"/>
      <c r="G47" s="364"/>
      <c r="H47" s="364"/>
      <c r="I47" s="364"/>
      <c r="J47" s="364"/>
      <c r="K47" s="364"/>
      <c r="L47" s="381"/>
      <c r="M47" s="373"/>
    </row>
    <row r="48" spans="1:13" ht="18" customHeight="1">
      <c r="A48" s="346"/>
      <c r="B48" s="349" t="s">
        <v>1012</v>
      </c>
      <c r="C48" s="349" t="s">
        <v>1013</v>
      </c>
    </row>
    <row r="49" spans="1:13" ht="17.399999999999999">
      <c r="A49" s="355">
        <v>1</v>
      </c>
      <c r="B49" s="375" t="s">
        <v>1252</v>
      </c>
      <c r="C49" s="375" t="s">
        <v>1253</v>
      </c>
      <c r="D49" s="41">
        <v>2</v>
      </c>
      <c r="E49" s="375"/>
      <c r="F49" s="41">
        <f t="shared" ref="F49:F59" si="4">SUM(D49+E49)</f>
        <v>2</v>
      </c>
      <c r="G49" s="375"/>
      <c r="H49" s="375"/>
      <c r="I49" s="375"/>
      <c r="J49" s="375"/>
      <c r="K49" s="375"/>
      <c r="L49" s="375"/>
      <c r="M49" s="375"/>
    </row>
    <row r="50" spans="1:13" ht="17.100000000000001" customHeight="1">
      <c r="A50" s="359">
        <v>2</v>
      </c>
      <c r="B50" s="375" t="s">
        <v>1146</v>
      </c>
      <c r="C50" s="375" t="s">
        <v>1179</v>
      </c>
      <c r="D50" s="41">
        <v>7</v>
      </c>
      <c r="E50" s="41"/>
      <c r="F50" s="41">
        <f t="shared" si="4"/>
        <v>7</v>
      </c>
      <c r="G50" s="41"/>
      <c r="H50" s="41"/>
      <c r="I50" s="41"/>
      <c r="J50" s="41"/>
      <c r="K50" s="41"/>
      <c r="L50" s="41"/>
      <c r="M50" s="41"/>
    </row>
    <row r="51" spans="1:13" ht="17.399999999999999">
      <c r="A51" s="359">
        <v>3</v>
      </c>
      <c r="B51" s="375" t="s">
        <v>1144</v>
      </c>
      <c r="C51" s="375" t="s">
        <v>1145</v>
      </c>
      <c r="D51" s="41"/>
      <c r="E51" s="41"/>
      <c r="F51" s="41">
        <f t="shared" si="4"/>
        <v>0</v>
      </c>
      <c r="G51" s="41"/>
      <c r="H51" s="41"/>
      <c r="I51" s="41"/>
      <c r="J51" s="41"/>
      <c r="K51" s="41"/>
      <c r="L51" s="41"/>
      <c r="M51" s="41"/>
    </row>
    <row r="52" spans="1:13" ht="17.399999999999999">
      <c r="A52" s="359">
        <v>4</v>
      </c>
      <c r="B52" s="375" t="s">
        <v>1095</v>
      </c>
      <c r="C52" s="375" t="s">
        <v>1096</v>
      </c>
      <c r="D52" s="41">
        <v>1</v>
      </c>
      <c r="E52" s="41"/>
      <c r="F52" s="41">
        <f t="shared" si="4"/>
        <v>1</v>
      </c>
      <c r="G52" s="41"/>
      <c r="H52" s="41"/>
      <c r="I52" s="41"/>
      <c r="J52" s="41"/>
      <c r="K52" s="41"/>
      <c r="L52" s="41"/>
      <c r="M52" s="41"/>
    </row>
    <row r="53" spans="1:13" ht="17.399999999999999">
      <c r="A53" s="355">
        <v>5</v>
      </c>
      <c r="B53" s="375" t="s">
        <v>1147</v>
      </c>
      <c r="C53" s="375" t="s">
        <v>1148</v>
      </c>
      <c r="D53" s="41">
        <v>5</v>
      </c>
      <c r="E53" s="41"/>
      <c r="F53" s="41">
        <f t="shared" si="4"/>
        <v>5</v>
      </c>
      <c r="G53" s="41"/>
      <c r="H53" s="41"/>
      <c r="I53" s="41"/>
      <c r="J53" s="41"/>
      <c r="K53" s="41"/>
      <c r="L53" s="41"/>
      <c r="M53" s="41"/>
    </row>
    <row r="54" spans="1:13" ht="17.399999999999999">
      <c r="A54" s="359">
        <v>6</v>
      </c>
      <c r="B54" s="375" t="s">
        <v>1195</v>
      </c>
      <c r="C54" s="375" t="s">
        <v>1196</v>
      </c>
      <c r="D54" s="41">
        <v>1</v>
      </c>
      <c r="E54" s="41"/>
      <c r="F54" s="41">
        <f t="shared" si="4"/>
        <v>1</v>
      </c>
      <c r="G54" s="41"/>
      <c r="H54" s="41"/>
      <c r="I54" s="41"/>
      <c r="J54" s="41"/>
      <c r="K54" s="41"/>
      <c r="L54" s="41"/>
      <c r="M54" s="41"/>
    </row>
    <row r="55" spans="1:13" ht="17.399999999999999">
      <c r="A55" s="355">
        <v>7</v>
      </c>
      <c r="B55" s="375" t="s">
        <v>1149</v>
      </c>
      <c r="C55" s="375" t="s">
        <v>1150</v>
      </c>
      <c r="D55" s="41">
        <v>1</v>
      </c>
      <c r="E55" s="41"/>
      <c r="F55" s="41">
        <f t="shared" si="4"/>
        <v>1</v>
      </c>
      <c r="G55" s="41"/>
      <c r="H55" s="41"/>
      <c r="I55" s="41"/>
      <c r="J55" s="41"/>
      <c r="K55" s="41"/>
      <c r="L55" s="41"/>
      <c r="M55" s="41"/>
    </row>
    <row r="56" spans="1:13" ht="17.399999999999999">
      <c r="A56" s="355">
        <v>8</v>
      </c>
      <c r="B56" s="375" t="s">
        <v>1237</v>
      </c>
      <c r="C56" s="375" t="s">
        <v>1236</v>
      </c>
      <c r="D56" s="41">
        <v>1</v>
      </c>
      <c r="E56" s="41"/>
      <c r="F56" s="41">
        <f t="shared" si="4"/>
        <v>1</v>
      </c>
      <c r="G56" s="41"/>
      <c r="H56" s="41"/>
      <c r="I56" s="41"/>
      <c r="J56" s="41"/>
      <c r="K56" s="41"/>
      <c r="L56" s="41"/>
      <c r="M56" s="41"/>
    </row>
    <row r="57" spans="1:13" ht="17.399999999999999">
      <c r="A57" s="355">
        <v>9</v>
      </c>
      <c r="B57" s="375" t="s">
        <v>1241</v>
      </c>
      <c r="C57" s="375" t="s">
        <v>1068</v>
      </c>
      <c r="D57" s="41">
        <v>1</v>
      </c>
      <c r="E57" s="41"/>
      <c r="F57" s="41">
        <f t="shared" si="4"/>
        <v>1</v>
      </c>
      <c r="G57" s="41"/>
      <c r="H57" s="41"/>
      <c r="I57" s="41"/>
      <c r="J57" s="41"/>
      <c r="K57" s="41"/>
      <c r="L57" s="41"/>
      <c r="M57" s="41"/>
    </row>
    <row r="58" spans="1:13" ht="17.399999999999999">
      <c r="A58" s="355">
        <v>10</v>
      </c>
      <c r="B58" s="375" t="s">
        <v>1188</v>
      </c>
      <c r="C58" s="375" t="s">
        <v>1098</v>
      </c>
      <c r="D58" s="41">
        <v>1</v>
      </c>
      <c r="E58" s="41"/>
      <c r="F58" s="41">
        <f t="shared" si="4"/>
        <v>1</v>
      </c>
      <c r="G58" s="41"/>
      <c r="H58" s="41"/>
      <c r="I58" s="41"/>
      <c r="J58" s="41"/>
      <c r="K58" s="41"/>
      <c r="L58" s="41"/>
      <c r="M58" s="41"/>
    </row>
    <row r="59" spans="1:13" ht="17.399999999999999">
      <c r="A59" s="355">
        <v>11</v>
      </c>
      <c r="B59" s="375" t="s">
        <v>1151</v>
      </c>
      <c r="C59" s="375" t="s">
        <v>1152</v>
      </c>
      <c r="D59" s="41"/>
      <c r="E59" s="41"/>
      <c r="F59" s="41">
        <f t="shared" si="4"/>
        <v>0</v>
      </c>
      <c r="G59" s="41"/>
      <c r="H59" s="41"/>
      <c r="I59" s="41"/>
      <c r="J59" s="41"/>
      <c r="K59" s="41"/>
      <c r="L59" s="41"/>
      <c r="M59" s="41"/>
    </row>
  </sheetData>
  <sortState xmlns:xlrd2="http://schemas.microsoft.com/office/spreadsheetml/2017/richdata2" ref="A48:M57">
    <sortCondition ref="B48:B57"/>
  </sortState>
  <mergeCells count="2">
    <mergeCell ref="C1:K1"/>
    <mergeCell ref="B47:C47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AH65"/>
  <sheetViews>
    <sheetView workbookViewId="0">
      <pane xSplit="1" topLeftCell="Q1" activePane="topRight" state="frozen"/>
      <selection pane="topRight" activeCell="A50" sqref="A50:XFD50"/>
    </sheetView>
  </sheetViews>
  <sheetFormatPr defaultColWidth="11" defaultRowHeight="17.399999999999999"/>
  <cols>
    <col min="1" max="1" width="28.09765625" style="132" bestFit="1" customWidth="1"/>
    <col min="2" max="2" width="18.09765625" style="132" bestFit="1" customWidth="1"/>
    <col min="3" max="3" width="11.8984375" style="42" bestFit="1" customWidth="1"/>
    <col min="4" max="4" width="11.8984375" style="42" customWidth="1"/>
    <col min="5" max="31" width="11" style="42"/>
    <col min="33" max="33" width="11.59765625" bestFit="1" customWidth="1"/>
  </cols>
  <sheetData>
    <row r="1" spans="1:34">
      <c r="A1" s="315"/>
      <c r="B1" s="315"/>
      <c r="C1" s="325" t="s">
        <v>9</v>
      </c>
      <c r="D1" s="325" t="s">
        <v>9</v>
      </c>
      <c r="E1" s="615" t="s">
        <v>934</v>
      </c>
      <c r="F1" s="616"/>
      <c r="G1" s="616"/>
      <c r="H1" s="616"/>
      <c r="I1" s="616"/>
      <c r="J1" s="617"/>
      <c r="K1" s="565" t="s">
        <v>497</v>
      </c>
      <c r="L1" s="566"/>
      <c r="M1" s="618" t="s">
        <v>934</v>
      </c>
      <c r="N1" s="616"/>
      <c r="O1" s="616"/>
      <c r="P1" s="617"/>
      <c r="Q1" s="565" t="s">
        <v>497</v>
      </c>
      <c r="R1" s="566"/>
      <c r="S1" s="615" t="s">
        <v>934</v>
      </c>
      <c r="T1" s="616"/>
      <c r="U1" s="622"/>
      <c r="V1" s="565" t="s">
        <v>497</v>
      </c>
      <c r="W1" s="566"/>
      <c r="X1" s="615" t="s">
        <v>934</v>
      </c>
      <c r="Y1" s="616"/>
      <c r="Z1" s="616"/>
      <c r="AA1" s="616"/>
      <c r="AB1" s="616"/>
      <c r="AC1" s="616"/>
      <c r="AD1" s="616"/>
      <c r="AE1" s="616"/>
      <c r="AF1" s="619" t="s">
        <v>311</v>
      </c>
      <c r="AG1" s="620"/>
      <c r="AH1" s="621"/>
    </row>
    <row r="2" spans="1:34">
      <c r="A2" s="133" t="s">
        <v>45</v>
      </c>
      <c r="B2" s="133" t="s">
        <v>53</v>
      </c>
      <c r="C2" s="329" t="s">
        <v>1112</v>
      </c>
      <c r="D2" s="329" t="s">
        <v>119</v>
      </c>
      <c r="E2" s="370" t="s">
        <v>1165</v>
      </c>
      <c r="F2" s="369" t="s">
        <v>29</v>
      </c>
      <c r="G2" s="370" t="s">
        <v>344</v>
      </c>
      <c r="H2" s="369" t="s">
        <v>115</v>
      </c>
      <c r="I2" s="370" t="s">
        <v>23</v>
      </c>
      <c r="J2" s="369" t="s">
        <v>345</v>
      </c>
      <c r="K2" s="198" t="s">
        <v>1174</v>
      </c>
      <c r="L2" s="197" t="s">
        <v>1174</v>
      </c>
      <c r="M2" s="370" t="s">
        <v>25</v>
      </c>
      <c r="N2" s="369" t="s">
        <v>344</v>
      </c>
      <c r="O2" s="370" t="s">
        <v>28</v>
      </c>
      <c r="P2" s="369" t="s">
        <v>23</v>
      </c>
      <c r="Q2" s="371" t="s">
        <v>1178</v>
      </c>
      <c r="R2" s="372" t="s">
        <v>1178</v>
      </c>
      <c r="S2" s="370" t="s">
        <v>1213</v>
      </c>
      <c r="T2" s="369" t="s">
        <v>1213</v>
      </c>
      <c r="U2" s="370" t="s">
        <v>974</v>
      </c>
      <c r="V2" s="371" t="s">
        <v>657</v>
      </c>
      <c r="W2" s="372" t="s">
        <v>657</v>
      </c>
      <c r="X2" s="369" t="s">
        <v>974</v>
      </c>
      <c r="Y2" s="370" t="s">
        <v>27</v>
      </c>
      <c r="Z2" s="369" t="s">
        <v>30</v>
      </c>
      <c r="AA2" s="370" t="s">
        <v>345</v>
      </c>
      <c r="AB2" s="369" t="s">
        <v>28</v>
      </c>
      <c r="AC2" s="370" t="s">
        <v>29</v>
      </c>
      <c r="AD2" s="369" t="s">
        <v>24</v>
      </c>
      <c r="AE2" s="370" t="s">
        <v>119</v>
      </c>
      <c r="AF2" s="317" t="s">
        <v>128</v>
      </c>
      <c r="AG2" s="318" t="s">
        <v>993</v>
      </c>
      <c r="AH2" s="318" t="s">
        <v>549</v>
      </c>
    </row>
    <row r="3" spans="1:34">
      <c r="A3" s="331" t="s">
        <v>994</v>
      </c>
      <c r="B3" s="332" t="s">
        <v>93</v>
      </c>
      <c r="C3" s="41">
        <v>40</v>
      </c>
      <c r="D3" s="41">
        <v>4</v>
      </c>
      <c r="E3" s="212"/>
      <c r="F3" s="196"/>
      <c r="G3" s="196"/>
      <c r="H3" s="196"/>
      <c r="I3" s="196"/>
      <c r="J3" s="41">
        <v>61</v>
      </c>
      <c r="K3" s="41">
        <v>40</v>
      </c>
      <c r="L3" s="196"/>
      <c r="M3" s="196"/>
      <c r="N3" s="41">
        <v>54</v>
      </c>
      <c r="O3" s="41">
        <v>53</v>
      </c>
      <c r="P3" s="41">
        <v>51</v>
      </c>
      <c r="Q3" s="196"/>
      <c r="R3" s="196"/>
      <c r="S3" s="196"/>
      <c r="T3" s="196"/>
      <c r="U3" s="196"/>
      <c r="V3" s="41">
        <v>59</v>
      </c>
      <c r="W3" s="242"/>
      <c r="X3" s="242"/>
      <c r="Y3" s="242"/>
      <c r="Z3" s="242"/>
      <c r="AA3" s="242"/>
      <c r="AB3" s="242"/>
      <c r="AC3" s="242"/>
      <c r="AD3" s="242"/>
      <c r="AE3" s="242"/>
      <c r="AF3" s="336">
        <f>SUM(C3:AE3)</f>
        <v>362</v>
      </c>
      <c r="AG3" s="336">
        <f>SUM(E3:J3,M3:P3,S3:U3,X3:AE3)</f>
        <v>219</v>
      </c>
      <c r="AH3" s="336">
        <f>SUM(K3:L3,V3:W3,Q3:R3)</f>
        <v>99</v>
      </c>
    </row>
    <row r="4" spans="1:34">
      <c r="A4" s="332" t="s">
        <v>470</v>
      </c>
      <c r="B4" s="332" t="s">
        <v>93</v>
      </c>
      <c r="C4" s="196"/>
      <c r="D4" s="41">
        <v>40</v>
      </c>
      <c r="E4" s="41">
        <v>61</v>
      </c>
      <c r="F4" s="41">
        <v>51</v>
      </c>
      <c r="G4" s="41">
        <v>61</v>
      </c>
      <c r="H4" s="41">
        <v>52</v>
      </c>
      <c r="I4" s="41">
        <v>62</v>
      </c>
      <c r="J4" s="196"/>
      <c r="K4" s="41">
        <v>40</v>
      </c>
      <c r="L4" s="41">
        <v>60</v>
      </c>
      <c r="M4" s="41">
        <v>71</v>
      </c>
      <c r="N4" s="319"/>
      <c r="O4" s="319"/>
      <c r="P4" s="196"/>
      <c r="Q4" s="41">
        <v>65</v>
      </c>
      <c r="R4" s="41">
        <v>50</v>
      </c>
      <c r="S4" s="41">
        <v>67</v>
      </c>
      <c r="T4" s="41">
        <v>61</v>
      </c>
      <c r="U4" s="41">
        <v>62</v>
      </c>
      <c r="V4" s="196"/>
      <c r="W4" s="41">
        <v>59</v>
      </c>
      <c r="X4" s="319"/>
      <c r="Y4" s="319"/>
      <c r="Z4" s="319"/>
      <c r="AA4" s="319"/>
      <c r="AB4" s="41">
        <v>66</v>
      </c>
      <c r="AC4" s="41">
        <v>59</v>
      </c>
      <c r="AD4" s="196"/>
      <c r="AE4" s="41">
        <v>59</v>
      </c>
      <c r="AF4" s="336">
        <f t="shared" ref="AF4:AF17" si="0">SUM(C4:AE4)</f>
        <v>1046</v>
      </c>
      <c r="AG4" s="336">
        <f t="shared" ref="AG4:AG17" si="1">SUM(E4:J4,M4:P4,S4:U4,X4:AE4)</f>
        <v>732</v>
      </c>
      <c r="AH4" s="336">
        <f t="shared" ref="AH4:AH17" si="2">SUM(K4:L4,V4:W4,Q4:R4)</f>
        <v>274</v>
      </c>
    </row>
    <row r="5" spans="1:34">
      <c r="A5" s="332" t="s">
        <v>809</v>
      </c>
      <c r="B5" s="332" t="s">
        <v>93</v>
      </c>
      <c r="C5" s="196"/>
      <c r="D5" s="196"/>
      <c r="E5" s="196"/>
      <c r="F5" s="196"/>
      <c r="G5" s="196"/>
      <c r="H5" s="196"/>
      <c r="I5" s="196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333"/>
      <c r="AA5" s="333"/>
      <c r="AB5" s="333"/>
      <c r="AC5" s="333"/>
      <c r="AD5" s="333"/>
      <c r="AE5" s="333"/>
      <c r="AF5" s="336">
        <f t="shared" si="0"/>
        <v>0</v>
      </c>
      <c r="AG5" s="336">
        <f t="shared" si="1"/>
        <v>0</v>
      </c>
      <c r="AH5" s="336">
        <f t="shared" si="2"/>
        <v>0</v>
      </c>
    </row>
    <row r="6" spans="1:34">
      <c r="A6" s="132" t="s">
        <v>998</v>
      </c>
      <c r="B6" s="332" t="s">
        <v>93</v>
      </c>
      <c r="C6" s="41">
        <v>28</v>
      </c>
      <c r="D6" s="41">
        <v>36</v>
      </c>
      <c r="E6" s="41">
        <v>19</v>
      </c>
      <c r="F6" s="41">
        <v>29</v>
      </c>
      <c r="G6" s="41">
        <v>19</v>
      </c>
      <c r="H6" s="41">
        <v>28</v>
      </c>
      <c r="I6" s="41">
        <v>18</v>
      </c>
      <c r="J6" s="41">
        <v>19</v>
      </c>
      <c r="K6" s="196"/>
      <c r="L6" s="41">
        <v>20</v>
      </c>
      <c r="M6" s="41">
        <v>9</v>
      </c>
      <c r="N6" s="41">
        <v>26</v>
      </c>
      <c r="O6" s="41">
        <v>27</v>
      </c>
      <c r="P6" s="41">
        <v>29</v>
      </c>
      <c r="Q6" s="41">
        <v>15</v>
      </c>
      <c r="R6" s="41">
        <v>30</v>
      </c>
      <c r="S6" s="41">
        <v>13</v>
      </c>
      <c r="T6" s="41">
        <v>19</v>
      </c>
      <c r="U6" s="41">
        <v>18</v>
      </c>
      <c r="V6" s="41">
        <v>21</v>
      </c>
      <c r="W6" s="41">
        <v>21</v>
      </c>
      <c r="X6" s="41">
        <v>40</v>
      </c>
      <c r="Y6" s="41">
        <v>49</v>
      </c>
      <c r="Z6" s="41">
        <v>50</v>
      </c>
      <c r="AA6" s="41">
        <v>53</v>
      </c>
      <c r="AB6" s="41">
        <v>14</v>
      </c>
      <c r="AC6" s="41">
        <v>21</v>
      </c>
      <c r="AD6" s="41">
        <v>57</v>
      </c>
      <c r="AE6" s="41">
        <v>21</v>
      </c>
      <c r="AF6" s="336">
        <f t="shared" si="0"/>
        <v>749</v>
      </c>
      <c r="AG6" s="336">
        <f t="shared" si="1"/>
        <v>578</v>
      </c>
      <c r="AH6" s="336">
        <f t="shared" si="2"/>
        <v>107</v>
      </c>
    </row>
    <row r="7" spans="1:34">
      <c r="A7" s="328" t="s">
        <v>1116</v>
      </c>
      <c r="B7" s="328" t="s">
        <v>93</v>
      </c>
      <c r="C7" s="41">
        <v>12</v>
      </c>
      <c r="D7" s="328"/>
      <c r="E7" s="328"/>
      <c r="F7" s="328"/>
      <c r="G7" s="328"/>
      <c r="H7" s="240"/>
      <c r="I7" s="240"/>
      <c r="J7" s="240"/>
      <c r="K7" s="240"/>
      <c r="L7" s="240"/>
      <c r="M7" s="240"/>
      <c r="N7" s="319"/>
      <c r="O7" s="240"/>
      <c r="P7" s="240"/>
      <c r="Q7" s="240"/>
      <c r="R7" s="240"/>
      <c r="S7" s="240"/>
      <c r="T7" s="240"/>
      <c r="U7" s="240"/>
      <c r="V7" s="240"/>
      <c r="W7" s="240"/>
      <c r="X7" s="41">
        <v>40</v>
      </c>
      <c r="Y7" s="41">
        <v>21</v>
      </c>
      <c r="Z7" s="41">
        <v>30</v>
      </c>
      <c r="AA7" s="41">
        <v>27</v>
      </c>
      <c r="AB7" s="240"/>
      <c r="AC7" s="240"/>
      <c r="AD7" s="207">
        <v>23</v>
      </c>
      <c r="AE7" s="240"/>
      <c r="AF7" s="336">
        <f t="shared" si="0"/>
        <v>153</v>
      </c>
      <c r="AG7" s="336">
        <f t="shared" si="1"/>
        <v>141</v>
      </c>
      <c r="AH7" s="336">
        <f t="shared" si="2"/>
        <v>0</v>
      </c>
    </row>
    <row r="8" spans="1:34">
      <c r="A8" s="328" t="s">
        <v>1255</v>
      </c>
      <c r="B8" s="328" t="s">
        <v>101</v>
      </c>
      <c r="C8" s="328"/>
      <c r="D8" s="328"/>
      <c r="E8" s="392"/>
      <c r="F8" s="392"/>
      <c r="G8" s="392"/>
      <c r="H8" s="393"/>
      <c r="I8" s="393"/>
      <c r="J8" s="240"/>
      <c r="K8" s="240"/>
      <c r="L8" s="393"/>
      <c r="M8" s="393"/>
      <c r="N8" s="328"/>
      <c r="O8" s="240"/>
      <c r="P8" s="240"/>
      <c r="Q8" s="240"/>
      <c r="R8" s="240"/>
      <c r="S8" s="240"/>
      <c r="T8" s="240"/>
      <c r="U8" s="240"/>
      <c r="V8" s="240"/>
      <c r="W8" s="240"/>
      <c r="X8" s="328"/>
      <c r="Y8" s="328"/>
      <c r="Z8" s="328"/>
      <c r="AA8" s="328"/>
      <c r="AB8" s="240"/>
      <c r="AC8" s="240"/>
      <c r="AD8" s="207">
        <v>33</v>
      </c>
      <c r="AE8" s="41">
        <v>46</v>
      </c>
      <c r="AF8" s="336">
        <f t="shared" ref="AF8" si="3">SUM(C8:AE8)</f>
        <v>79</v>
      </c>
      <c r="AG8" s="336">
        <f t="shared" ref="AG8" si="4">SUM(E8:J8,M8:P8,S8:U8,X8:AE8)</f>
        <v>79</v>
      </c>
      <c r="AH8" s="336">
        <f t="shared" ref="AH8" si="5">SUM(K8:L8,V8:W8,Q8:R8)</f>
        <v>0</v>
      </c>
    </row>
    <row r="9" spans="1:34">
      <c r="A9" s="331" t="s">
        <v>997</v>
      </c>
      <c r="B9" s="332" t="s">
        <v>101</v>
      </c>
      <c r="C9" s="41">
        <v>43</v>
      </c>
      <c r="D9" s="41">
        <v>19</v>
      </c>
      <c r="E9" s="212"/>
      <c r="F9" s="212"/>
      <c r="G9" s="212"/>
      <c r="H9" s="196"/>
      <c r="I9" s="196"/>
      <c r="J9" s="41">
        <v>66</v>
      </c>
      <c r="K9" s="41">
        <v>57</v>
      </c>
      <c r="L9" s="196"/>
      <c r="M9" s="196"/>
      <c r="N9" s="41">
        <v>58</v>
      </c>
      <c r="O9" s="41">
        <v>36</v>
      </c>
      <c r="P9" s="41">
        <v>51</v>
      </c>
      <c r="Q9" s="242"/>
      <c r="R9" s="242"/>
      <c r="S9" s="41">
        <v>29</v>
      </c>
      <c r="T9" s="41">
        <v>24</v>
      </c>
      <c r="U9" s="41">
        <v>54</v>
      </c>
      <c r="V9" s="41">
        <v>63</v>
      </c>
      <c r="W9" s="41">
        <v>33</v>
      </c>
      <c r="X9" s="41">
        <v>40</v>
      </c>
      <c r="Y9" s="196"/>
      <c r="Z9" s="41">
        <v>28</v>
      </c>
      <c r="AA9" s="242"/>
      <c r="AB9" s="242"/>
      <c r="AC9" s="242"/>
      <c r="AD9" s="242"/>
      <c r="AE9" s="242"/>
      <c r="AF9" s="336">
        <f t="shared" si="0"/>
        <v>601</v>
      </c>
      <c r="AG9" s="336">
        <f t="shared" si="1"/>
        <v>386</v>
      </c>
      <c r="AH9" s="336">
        <f t="shared" si="2"/>
        <v>153</v>
      </c>
    </row>
    <row r="10" spans="1:34">
      <c r="A10" s="332" t="s">
        <v>444</v>
      </c>
      <c r="B10" s="332" t="s">
        <v>101</v>
      </c>
      <c r="C10" s="212"/>
      <c r="D10" s="41">
        <v>40</v>
      </c>
      <c r="E10" s="41">
        <v>49</v>
      </c>
      <c r="F10" s="196"/>
      <c r="G10" s="41">
        <v>51</v>
      </c>
      <c r="H10" s="41">
        <v>52</v>
      </c>
      <c r="I10" s="41">
        <v>57</v>
      </c>
      <c r="J10" s="196"/>
      <c r="K10" s="196"/>
      <c r="L10" s="41">
        <v>60</v>
      </c>
      <c r="M10" s="41">
        <v>57</v>
      </c>
      <c r="N10" s="196"/>
      <c r="O10" s="41">
        <v>44</v>
      </c>
      <c r="P10" s="196"/>
      <c r="Q10" s="41">
        <v>43</v>
      </c>
      <c r="R10" s="41">
        <v>30</v>
      </c>
      <c r="S10" s="41">
        <v>51</v>
      </c>
      <c r="T10" s="41">
        <v>56</v>
      </c>
      <c r="U10" s="196"/>
      <c r="V10" s="196"/>
      <c r="W10" s="41">
        <v>47</v>
      </c>
      <c r="X10" s="41">
        <v>40</v>
      </c>
      <c r="Y10" s="41">
        <v>58</v>
      </c>
      <c r="Z10" s="242"/>
      <c r="AA10" s="242"/>
      <c r="AB10" s="242"/>
      <c r="AC10" s="242"/>
      <c r="AD10" s="242"/>
      <c r="AE10" s="242"/>
      <c r="AF10" s="336">
        <f t="shared" si="0"/>
        <v>735</v>
      </c>
      <c r="AG10" s="336">
        <f t="shared" si="1"/>
        <v>515</v>
      </c>
      <c r="AH10" s="336">
        <f t="shared" si="2"/>
        <v>180</v>
      </c>
    </row>
    <row r="11" spans="1:34">
      <c r="A11" s="332" t="s">
        <v>1246</v>
      </c>
      <c r="B11" s="332" t="s">
        <v>101</v>
      </c>
      <c r="C11" s="333"/>
      <c r="D11" s="333"/>
      <c r="E11" s="333"/>
      <c r="F11" s="333"/>
      <c r="G11" s="333"/>
      <c r="H11" s="333"/>
      <c r="I11" s="333"/>
      <c r="J11" s="333"/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41">
        <v>21</v>
      </c>
      <c r="AC11" s="41">
        <v>61</v>
      </c>
      <c r="AD11" s="100">
        <v>47</v>
      </c>
      <c r="AE11" s="196"/>
      <c r="AF11" s="336">
        <f t="shared" ref="AF11" si="6">SUM(C11:AE11)</f>
        <v>129</v>
      </c>
      <c r="AG11" s="336">
        <f t="shared" ref="AG11" si="7">SUM(E11:J11,M11:P11,S11:U11,X11:AE11)</f>
        <v>129</v>
      </c>
      <c r="AH11" s="336">
        <f t="shared" ref="AH11" si="8">SUM(K11:L11,V11:W11,Q11:R11)</f>
        <v>0</v>
      </c>
    </row>
    <row r="12" spans="1:34">
      <c r="A12" s="328" t="s">
        <v>1242</v>
      </c>
      <c r="B12" s="328" t="s">
        <v>101</v>
      </c>
      <c r="C12" s="328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328"/>
      <c r="Y12" s="328"/>
      <c r="Z12" s="328"/>
      <c r="AA12" s="296">
        <v>5</v>
      </c>
      <c r="AB12" s="240"/>
      <c r="AC12" s="240"/>
      <c r="AD12" s="240"/>
      <c r="AE12" s="240"/>
      <c r="AF12" s="336">
        <f t="shared" ref="AF12" si="9">SUM(C12:AE12)</f>
        <v>5</v>
      </c>
      <c r="AG12" s="336">
        <f t="shared" ref="AG12" si="10">SUM(E12:J12,M12:P12,S12:U12,X12:AE12)</f>
        <v>5</v>
      </c>
      <c r="AH12" s="336">
        <f t="shared" ref="AH12" si="11">SUM(K12:L12,V12:W12,Q12:R12)</f>
        <v>0</v>
      </c>
    </row>
    <row r="13" spans="1:34">
      <c r="A13" s="332" t="s">
        <v>995</v>
      </c>
      <c r="B13" s="332" t="s">
        <v>101</v>
      </c>
      <c r="C13" s="41">
        <v>36</v>
      </c>
      <c r="D13" s="196"/>
      <c r="E13" s="196"/>
      <c r="F13" s="41">
        <v>32</v>
      </c>
      <c r="G13" s="196"/>
      <c r="H13" s="196"/>
      <c r="I13" s="196"/>
      <c r="J13" s="41">
        <v>14</v>
      </c>
      <c r="K13" s="41">
        <v>23</v>
      </c>
      <c r="L13" s="196"/>
      <c r="M13" s="196"/>
      <c r="N13" s="41">
        <v>22</v>
      </c>
      <c r="O13" s="196"/>
      <c r="P13" s="196"/>
      <c r="Q13" s="196"/>
      <c r="R13" s="196"/>
      <c r="S13" s="196"/>
      <c r="T13" s="196"/>
      <c r="U13" s="196"/>
      <c r="V13" s="196"/>
      <c r="W13" s="196"/>
      <c r="X13" s="196"/>
      <c r="Y13" s="196"/>
      <c r="Z13" s="41">
        <v>52</v>
      </c>
      <c r="AA13" s="41">
        <v>75</v>
      </c>
      <c r="AB13" s="41">
        <v>59</v>
      </c>
      <c r="AC13" s="242"/>
      <c r="AD13" s="242"/>
      <c r="AE13" s="196"/>
      <c r="AF13" s="336">
        <f t="shared" si="0"/>
        <v>313</v>
      </c>
      <c r="AG13" s="336">
        <f t="shared" si="1"/>
        <v>254</v>
      </c>
      <c r="AH13" s="336">
        <f t="shared" si="2"/>
        <v>23</v>
      </c>
    </row>
    <row r="14" spans="1:34">
      <c r="A14" s="132" t="s">
        <v>1117</v>
      </c>
      <c r="B14" s="332" t="s">
        <v>101</v>
      </c>
      <c r="C14" s="41">
        <v>40</v>
      </c>
      <c r="D14" s="41">
        <v>21</v>
      </c>
      <c r="E14" s="41">
        <v>31</v>
      </c>
      <c r="F14" s="100">
        <v>45</v>
      </c>
      <c r="G14" s="41">
        <v>29</v>
      </c>
      <c r="H14" s="41">
        <v>28</v>
      </c>
      <c r="I14" s="41">
        <v>23</v>
      </c>
      <c r="J14" s="41">
        <v>14</v>
      </c>
      <c r="K14" s="41">
        <v>34</v>
      </c>
      <c r="L14" s="41">
        <v>27</v>
      </c>
      <c r="M14" s="41">
        <v>23</v>
      </c>
      <c r="N14" s="319"/>
      <c r="O14" s="319"/>
      <c r="P14" s="41">
        <v>29</v>
      </c>
      <c r="Q14" s="41">
        <v>37</v>
      </c>
      <c r="R14" s="41">
        <v>50</v>
      </c>
      <c r="S14" s="242"/>
      <c r="T14" s="196"/>
      <c r="U14" s="41">
        <v>26</v>
      </c>
      <c r="V14" s="41">
        <v>17</v>
      </c>
      <c r="W14" s="242"/>
      <c r="X14" s="319"/>
      <c r="Y14" s="41">
        <v>22</v>
      </c>
      <c r="Z14" s="242"/>
      <c r="AA14" s="242"/>
      <c r="AB14" s="242"/>
      <c r="AC14" s="41">
        <v>19</v>
      </c>
      <c r="AD14" s="242"/>
      <c r="AE14" s="41">
        <v>34</v>
      </c>
      <c r="AF14" s="336">
        <f t="shared" si="0"/>
        <v>549</v>
      </c>
      <c r="AG14" s="336">
        <f t="shared" si="1"/>
        <v>323</v>
      </c>
      <c r="AH14" s="336">
        <f t="shared" si="2"/>
        <v>165</v>
      </c>
    </row>
    <row r="15" spans="1:34">
      <c r="A15" s="332" t="s">
        <v>858</v>
      </c>
      <c r="B15" s="332" t="s">
        <v>100</v>
      </c>
      <c r="C15" s="41">
        <v>60</v>
      </c>
      <c r="D15" s="41">
        <v>28</v>
      </c>
      <c r="E15" s="41">
        <v>6</v>
      </c>
      <c r="F15" s="41">
        <v>32</v>
      </c>
      <c r="G15" s="41">
        <v>51</v>
      </c>
      <c r="H15" s="41">
        <v>28</v>
      </c>
      <c r="I15" s="41">
        <v>18</v>
      </c>
      <c r="J15" s="41">
        <v>16</v>
      </c>
      <c r="K15" s="41">
        <v>24</v>
      </c>
      <c r="L15" s="242"/>
      <c r="M15" s="242"/>
      <c r="N15" s="242"/>
      <c r="O15" s="41">
        <v>61</v>
      </c>
      <c r="P15" s="100">
        <v>41</v>
      </c>
      <c r="Q15" s="41">
        <v>40</v>
      </c>
      <c r="R15" s="196"/>
      <c r="S15" s="196"/>
      <c r="T15" s="41">
        <v>32</v>
      </c>
      <c r="U15" s="41">
        <v>40</v>
      </c>
      <c r="V15" s="41">
        <v>16</v>
      </c>
      <c r="W15" s="41">
        <v>21</v>
      </c>
      <c r="X15" s="41">
        <v>40</v>
      </c>
      <c r="Y15" s="242"/>
      <c r="Z15" s="41">
        <v>17</v>
      </c>
      <c r="AA15" s="41">
        <v>8</v>
      </c>
      <c r="AB15" s="196"/>
      <c r="AC15" s="41">
        <v>9</v>
      </c>
      <c r="AD15" s="41">
        <v>15</v>
      </c>
      <c r="AE15" s="196"/>
      <c r="AF15" s="336">
        <f t="shared" si="0"/>
        <v>603</v>
      </c>
      <c r="AG15" s="336">
        <f t="shared" si="1"/>
        <v>414</v>
      </c>
      <c r="AH15" s="336">
        <f t="shared" si="2"/>
        <v>101</v>
      </c>
    </row>
    <row r="16" spans="1:34">
      <c r="A16" s="332" t="s">
        <v>472</v>
      </c>
      <c r="B16" s="332" t="s">
        <v>100</v>
      </c>
      <c r="C16" s="196"/>
      <c r="D16" s="41">
        <v>52</v>
      </c>
      <c r="E16" s="41">
        <v>74</v>
      </c>
      <c r="F16" s="100">
        <v>46</v>
      </c>
      <c r="G16" s="41">
        <v>29</v>
      </c>
      <c r="H16" s="41">
        <v>52</v>
      </c>
      <c r="I16" s="41">
        <v>62</v>
      </c>
      <c r="J16" s="41">
        <v>64</v>
      </c>
      <c r="K16" s="196"/>
      <c r="L16" s="41">
        <v>71</v>
      </c>
      <c r="M16" s="41">
        <v>80</v>
      </c>
      <c r="N16" s="319"/>
      <c r="O16" s="41">
        <v>19</v>
      </c>
      <c r="P16" s="196"/>
      <c r="Q16" s="242"/>
      <c r="R16" s="41">
        <v>56</v>
      </c>
      <c r="S16" s="41">
        <v>24</v>
      </c>
      <c r="T16" s="242"/>
      <c r="U16" s="242"/>
      <c r="V16" s="242"/>
      <c r="W16" s="242"/>
      <c r="X16" s="242"/>
      <c r="Y16" s="41">
        <v>59</v>
      </c>
      <c r="Z16" s="41">
        <v>50</v>
      </c>
      <c r="AA16" s="41">
        <v>72</v>
      </c>
      <c r="AB16" s="41">
        <v>52</v>
      </c>
      <c r="AC16" s="41">
        <v>71</v>
      </c>
      <c r="AD16" s="41">
        <v>65</v>
      </c>
      <c r="AE16" s="41">
        <v>52</v>
      </c>
      <c r="AF16" s="336">
        <f t="shared" si="0"/>
        <v>1050</v>
      </c>
      <c r="AG16" s="336">
        <f t="shared" si="1"/>
        <v>871</v>
      </c>
      <c r="AH16" s="336">
        <f t="shared" si="2"/>
        <v>127</v>
      </c>
    </row>
    <row r="17" spans="1:34">
      <c r="A17" s="332" t="s">
        <v>999</v>
      </c>
      <c r="B17" s="332" t="s">
        <v>100</v>
      </c>
      <c r="C17" s="41">
        <v>20</v>
      </c>
      <c r="D17" s="212"/>
      <c r="E17" s="212"/>
      <c r="F17" s="212"/>
      <c r="G17" s="212"/>
      <c r="H17" s="212"/>
      <c r="I17" s="196"/>
      <c r="J17" s="196"/>
      <c r="K17" s="41">
        <v>56</v>
      </c>
      <c r="L17" s="100">
        <v>7</v>
      </c>
      <c r="M17" s="323"/>
      <c r="N17" s="41">
        <v>54</v>
      </c>
      <c r="O17" s="196"/>
      <c r="P17" s="41">
        <v>35</v>
      </c>
      <c r="Q17" s="41">
        <v>40</v>
      </c>
      <c r="R17" s="41">
        <v>25</v>
      </c>
      <c r="S17" s="41">
        <v>56</v>
      </c>
      <c r="T17" s="41">
        <v>48</v>
      </c>
      <c r="U17" s="41">
        <v>40</v>
      </c>
      <c r="V17" s="41">
        <v>64</v>
      </c>
      <c r="W17" s="41">
        <v>59</v>
      </c>
      <c r="X17" s="41">
        <v>40</v>
      </c>
      <c r="Y17" s="41">
        <v>21</v>
      </c>
      <c r="Z17" s="41">
        <v>30</v>
      </c>
      <c r="AA17" s="196"/>
      <c r="AB17" s="41">
        <v>28</v>
      </c>
      <c r="AC17" s="196"/>
      <c r="AD17" s="196"/>
      <c r="AE17" s="41">
        <v>28</v>
      </c>
      <c r="AF17" s="336">
        <f t="shared" si="0"/>
        <v>651</v>
      </c>
      <c r="AG17" s="336">
        <f t="shared" si="1"/>
        <v>380</v>
      </c>
      <c r="AH17" s="336">
        <f t="shared" si="2"/>
        <v>251</v>
      </c>
    </row>
    <row r="18" spans="1:34">
      <c r="A18" s="328" t="s">
        <v>1192</v>
      </c>
      <c r="B18" s="328" t="s">
        <v>100</v>
      </c>
      <c r="C18" s="328"/>
      <c r="D18" s="328"/>
      <c r="E18" s="328"/>
      <c r="F18" s="328"/>
      <c r="G18" s="328"/>
      <c r="H18" s="328"/>
      <c r="I18" s="328"/>
      <c r="J18" s="328"/>
      <c r="K18" s="328"/>
      <c r="L18" s="328"/>
      <c r="M18" s="328"/>
      <c r="N18" s="41">
        <v>26</v>
      </c>
      <c r="O18" s="240"/>
      <c r="P18" s="240"/>
      <c r="Q18" s="240"/>
      <c r="R18" s="240"/>
      <c r="S18" s="240"/>
      <c r="T18" s="240"/>
      <c r="U18" s="240"/>
      <c r="V18" s="240"/>
      <c r="W18" s="240"/>
      <c r="X18" s="240"/>
      <c r="Y18" s="240"/>
      <c r="Z18" s="240"/>
      <c r="AA18" s="240"/>
      <c r="AB18" s="240"/>
      <c r="AC18" s="240"/>
      <c r="AD18" s="240"/>
      <c r="AE18" s="240"/>
      <c r="AF18" s="336">
        <f t="shared" ref="AF18:AF54" si="12">SUM(C18:AE18)</f>
        <v>26</v>
      </c>
      <c r="AG18" s="336">
        <f t="shared" ref="AG18:AG54" si="13">SUM(E18:J18,M18:P18,S18:U18,X18:AE18)</f>
        <v>26</v>
      </c>
      <c r="AH18" s="336">
        <f t="shared" ref="AH18:AH54" si="14">SUM(K18:L18,V18:W18,Q18:R18)</f>
        <v>0</v>
      </c>
    </row>
    <row r="19" spans="1:34">
      <c r="A19" s="332" t="s">
        <v>1000</v>
      </c>
      <c r="B19" s="332" t="s">
        <v>488</v>
      </c>
      <c r="C19" s="41">
        <v>80</v>
      </c>
      <c r="D19" s="41">
        <v>40</v>
      </c>
      <c r="E19" s="41">
        <v>80</v>
      </c>
      <c r="F19" s="41">
        <v>80</v>
      </c>
      <c r="G19" s="41">
        <v>80</v>
      </c>
      <c r="H19" s="41">
        <v>80</v>
      </c>
      <c r="I19" s="41">
        <v>80</v>
      </c>
      <c r="J19" s="196"/>
      <c r="K19" s="41">
        <v>80</v>
      </c>
      <c r="L19" s="41">
        <v>73</v>
      </c>
      <c r="M19" s="41">
        <v>80</v>
      </c>
      <c r="N19" s="41">
        <v>80</v>
      </c>
      <c r="O19" s="41">
        <v>80</v>
      </c>
      <c r="P19" s="41">
        <v>48</v>
      </c>
      <c r="Q19" s="41">
        <v>80</v>
      </c>
      <c r="R19" s="41">
        <v>80</v>
      </c>
      <c r="S19" s="41">
        <v>80</v>
      </c>
      <c r="T19" s="41">
        <v>80</v>
      </c>
      <c r="U19" s="41">
        <v>58</v>
      </c>
      <c r="V19" s="196"/>
      <c r="W19" s="41">
        <v>80</v>
      </c>
      <c r="X19" s="319"/>
      <c r="Y19" s="319"/>
      <c r="Z19" s="319"/>
      <c r="AA19" s="41">
        <v>80</v>
      </c>
      <c r="AB19" s="41">
        <v>80</v>
      </c>
      <c r="AC19" s="41">
        <v>80</v>
      </c>
      <c r="AD19" s="242"/>
      <c r="AE19" s="242"/>
      <c r="AF19" s="336">
        <f t="shared" si="12"/>
        <v>1659</v>
      </c>
      <c r="AG19" s="336">
        <f t="shared" si="13"/>
        <v>1146</v>
      </c>
      <c r="AH19" s="336">
        <f t="shared" si="14"/>
        <v>393</v>
      </c>
    </row>
    <row r="20" spans="1:34">
      <c r="A20" s="332" t="s">
        <v>1002</v>
      </c>
      <c r="B20" s="332" t="s">
        <v>488</v>
      </c>
      <c r="C20" s="41">
        <v>77</v>
      </c>
      <c r="D20" s="41">
        <v>40</v>
      </c>
      <c r="E20" s="41">
        <v>49</v>
      </c>
      <c r="F20" s="196"/>
      <c r="G20" s="196"/>
      <c r="H20" s="196"/>
      <c r="I20" s="41">
        <v>15</v>
      </c>
      <c r="J20" s="41">
        <v>66</v>
      </c>
      <c r="K20" s="41">
        <v>62</v>
      </c>
      <c r="L20" s="41">
        <v>11</v>
      </c>
      <c r="M20" s="41">
        <v>20</v>
      </c>
      <c r="N20" s="41">
        <v>63</v>
      </c>
      <c r="O20" s="41">
        <v>80</v>
      </c>
      <c r="P20" s="196"/>
      <c r="Q20" s="242"/>
      <c r="R20" s="242"/>
      <c r="S20" s="242"/>
      <c r="T20" s="196"/>
      <c r="U20" s="196"/>
      <c r="V20" s="242"/>
      <c r="W20" s="242"/>
      <c r="X20" s="242"/>
      <c r="Y20" s="196"/>
      <c r="Z20" s="41">
        <v>63</v>
      </c>
      <c r="AA20" s="196"/>
      <c r="AB20" s="41">
        <v>12</v>
      </c>
      <c r="AC20" s="41">
        <v>9</v>
      </c>
      <c r="AD20" s="41">
        <v>21</v>
      </c>
      <c r="AE20" s="41">
        <v>73</v>
      </c>
      <c r="AF20" s="336">
        <f t="shared" si="12"/>
        <v>661</v>
      </c>
      <c r="AG20" s="336">
        <f t="shared" si="13"/>
        <v>471</v>
      </c>
      <c r="AH20" s="336">
        <f t="shared" si="14"/>
        <v>73</v>
      </c>
    </row>
    <row r="21" spans="1:34">
      <c r="A21" s="332" t="s">
        <v>450</v>
      </c>
      <c r="B21" s="332" t="s">
        <v>489</v>
      </c>
      <c r="C21" s="196"/>
      <c r="D21" s="41">
        <v>55</v>
      </c>
      <c r="E21" s="41">
        <v>80</v>
      </c>
      <c r="F21" s="41">
        <v>61</v>
      </c>
      <c r="G21" s="41">
        <v>61</v>
      </c>
      <c r="H21" s="41">
        <v>52</v>
      </c>
      <c r="I21" s="196"/>
      <c r="J21" s="41">
        <v>71</v>
      </c>
      <c r="K21" s="41">
        <v>80</v>
      </c>
      <c r="L21" s="41">
        <v>69</v>
      </c>
      <c r="M21" s="41">
        <v>60</v>
      </c>
      <c r="N21" s="319"/>
      <c r="O21" s="41">
        <v>14</v>
      </c>
      <c r="P21" s="41">
        <v>53</v>
      </c>
      <c r="Q21" s="196"/>
      <c r="R21" s="41">
        <v>60</v>
      </c>
      <c r="S21" s="41">
        <v>67</v>
      </c>
      <c r="T21" s="41">
        <v>59</v>
      </c>
      <c r="U21" s="100">
        <v>16</v>
      </c>
      <c r="V21" s="41">
        <v>80</v>
      </c>
      <c r="W21" s="41">
        <v>59</v>
      </c>
      <c r="X21" s="41">
        <v>80</v>
      </c>
      <c r="Y21" s="41">
        <v>59</v>
      </c>
      <c r="Z21" s="41">
        <v>61</v>
      </c>
      <c r="AA21" s="242"/>
      <c r="AB21" s="41">
        <v>68</v>
      </c>
      <c r="AC21" s="41">
        <v>71</v>
      </c>
      <c r="AD21" s="100">
        <v>70</v>
      </c>
      <c r="AE21" s="41">
        <v>75</v>
      </c>
      <c r="AF21" s="336">
        <f t="shared" si="12"/>
        <v>1481</v>
      </c>
      <c r="AG21" s="336">
        <f>SUM(E21:J21,M21:P21,S21:U21,X21:AE21)</f>
        <v>1078</v>
      </c>
      <c r="AH21" s="336">
        <f t="shared" si="14"/>
        <v>348</v>
      </c>
    </row>
    <row r="22" spans="1:34">
      <c r="A22" s="383" t="s">
        <v>1118</v>
      </c>
      <c r="B22" s="383" t="s">
        <v>489</v>
      </c>
      <c r="C22" s="113">
        <v>20</v>
      </c>
      <c r="D22" s="212"/>
      <c r="E22" s="212"/>
      <c r="F22" s="196"/>
      <c r="G22" s="196"/>
      <c r="H22" s="196"/>
      <c r="I22" s="323"/>
      <c r="J22" s="113">
        <v>9</v>
      </c>
      <c r="K22" s="113">
        <v>18</v>
      </c>
      <c r="L22" s="196"/>
      <c r="M22" s="196"/>
      <c r="N22" s="113">
        <v>17</v>
      </c>
      <c r="O22" s="196"/>
      <c r="P22" s="41">
        <v>32</v>
      </c>
      <c r="Q22" s="41">
        <v>79</v>
      </c>
      <c r="R22" s="41">
        <v>20</v>
      </c>
      <c r="S22" s="41">
        <v>13</v>
      </c>
      <c r="T22" s="41">
        <v>21</v>
      </c>
      <c r="U22" s="42">
        <v>80</v>
      </c>
      <c r="V22" s="41">
        <v>64</v>
      </c>
      <c r="W22" s="196"/>
      <c r="X22" s="41">
        <v>40</v>
      </c>
      <c r="Y22" s="41">
        <v>78</v>
      </c>
      <c r="Z22" s="196"/>
      <c r="AA22" s="41">
        <v>53</v>
      </c>
      <c r="AB22" s="196"/>
      <c r="AC22" s="196"/>
      <c r="AD22" s="41">
        <v>59</v>
      </c>
      <c r="AE22" s="41">
        <v>12</v>
      </c>
      <c r="AF22" s="336">
        <f t="shared" si="12"/>
        <v>615</v>
      </c>
      <c r="AG22" s="336">
        <f t="shared" si="13"/>
        <v>414</v>
      </c>
      <c r="AH22" s="336">
        <f t="shared" si="14"/>
        <v>181</v>
      </c>
    </row>
    <row r="23" spans="1:34">
      <c r="A23" s="384" t="s">
        <v>1119</v>
      </c>
      <c r="B23" s="332" t="s">
        <v>489</v>
      </c>
      <c r="C23" s="41">
        <v>60</v>
      </c>
      <c r="D23" s="41">
        <v>25</v>
      </c>
      <c r="E23" s="41">
        <v>5</v>
      </c>
      <c r="F23" s="41">
        <v>19</v>
      </c>
      <c r="G23" s="41">
        <v>19</v>
      </c>
      <c r="H23" s="41">
        <v>28</v>
      </c>
      <c r="I23" s="41">
        <v>65</v>
      </c>
      <c r="J23" s="41">
        <v>80</v>
      </c>
      <c r="K23" s="41">
        <v>80</v>
      </c>
      <c r="L23" s="41">
        <v>7</v>
      </c>
      <c r="M23" s="385"/>
      <c r="N23" s="41">
        <v>63</v>
      </c>
      <c r="O23" s="196"/>
      <c r="P23" s="41">
        <v>27</v>
      </c>
      <c r="Q23" s="41">
        <v>1</v>
      </c>
      <c r="R23" s="41">
        <v>16</v>
      </c>
      <c r="S23" s="41">
        <v>40</v>
      </c>
      <c r="T23" s="41">
        <v>80</v>
      </c>
      <c r="U23" s="196"/>
      <c r="V23" s="41">
        <v>16</v>
      </c>
      <c r="W23" s="41">
        <v>21</v>
      </c>
      <c r="X23" s="41">
        <v>40</v>
      </c>
      <c r="Y23" s="41">
        <v>21</v>
      </c>
      <c r="Z23" s="41">
        <v>80</v>
      </c>
      <c r="AA23" s="41">
        <v>27</v>
      </c>
      <c r="AB23" s="41">
        <v>3</v>
      </c>
      <c r="AC23" s="196"/>
      <c r="AD23" s="41">
        <v>1</v>
      </c>
      <c r="AE23" s="196"/>
      <c r="AF23" s="336">
        <f t="shared" si="12"/>
        <v>824</v>
      </c>
      <c r="AG23" s="336">
        <f t="shared" si="13"/>
        <v>598</v>
      </c>
      <c r="AH23" s="336">
        <f t="shared" si="14"/>
        <v>141</v>
      </c>
    </row>
    <row r="24" spans="1:34">
      <c r="A24" s="328" t="s">
        <v>1182</v>
      </c>
      <c r="B24" s="328" t="s">
        <v>482</v>
      </c>
      <c r="C24" s="328"/>
      <c r="D24" s="328"/>
      <c r="E24" s="328"/>
      <c r="F24" s="328"/>
      <c r="G24" s="328"/>
      <c r="H24" s="328"/>
      <c r="I24" s="328"/>
      <c r="J24" s="328"/>
      <c r="K24" s="328"/>
      <c r="L24" s="328"/>
      <c r="M24" s="207">
        <v>80</v>
      </c>
      <c r="N24" s="41">
        <v>80</v>
      </c>
      <c r="O24" s="240"/>
      <c r="P24" s="207">
        <v>20</v>
      </c>
      <c r="Q24" s="240"/>
      <c r="R24" s="240"/>
      <c r="S24" s="240"/>
      <c r="T24" s="240"/>
      <c r="U24" s="41">
        <v>20</v>
      </c>
      <c r="V24" s="240"/>
      <c r="W24" s="240"/>
      <c r="X24" s="240"/>
      <c r="Y24" s="240"/>
      <c r="Z24" s="41">
        <v>80</v>
      </c>
      <c r="AA24" s="41">
        <v>27</v>
      </c>
      <c r="AB24" s="240"/>
      <c r="AC24" s="240"/>
      <c r="AD24" s="240"/>
      <c r="AE24" s="240"/>
      <c r="AF24" s="336">
        <f t="shared" si="12"/>
        <v>307</v>
      </c>
      <c r="AG24" s="336">
        <f t="shared" si="13"/>
        <v>307</v>
      </c>
      <c r="AH24" s="336">
        <f t="shared" si="14"/>
        <v>0</v>
      </c>
    </row>
    <row r="25" spans="1:34">
      <c r="A25" s="332" t="s">
        <v>1219</v>
      </c>
      <c r="B25" s="332" t="s">
        <v>482</v>
      </c>
      <c r="C25" s="333"/>
      <c r="D25" s="333"/>
      <c r="E25" s="333"/>
      <c r="F25" s="333"/>
      <c r="G25" s="333"/>
      <c r="H25" s="333"/>
      <c r="I25" s="333"/>
      <c r="J25" s="333"/>
      <c r="K25" s="333"/>
      <c r="L25" s="333"/>
      <c r="M25" s="333"/>
      <c r="N25" s="333"/>
      <c r="O25" s="196"/>
      <c r="P25" s="196"/>
      <c r="Q25" s="196"/>
      <c r="R25" s="196"/>
      <c r="S25" s="196"/>
      <c r="T25" s="207">
        <v>16</v>
      </c>
      <c r="U25" s="196"/>
      <c r="V25" s="196"/>
      <c r="W25" s="196"/>
      <c r="X25" s="41">
        <v>9</v>
      </c>
      <c r="Y25" s="41">
        <v>2</v>
      </c>
      <c r="Z25" s="41">
        <v>80</v>
      </c>
      <c r="AA25" s="41">
        <v>80</v>
      </c>
      <c r="AB25" s="196"/>
      <c r="AC25" s="41">
        <v>19</v>
      </c>
      <c r="AD25" s="41">
        <v>69</v>
      </c>
      <c r="AE25" s="41">
        <v>25</v>
      </c>
      <c r="AF25" s="336">
        <f t="shared" ref="AF25" si="15">SUM(C25:AE25)</f>
        <v>300</v>
      </c>
      <c r="AG25" s="336">
        <f t="shared" ref="AG25" si="16">SUM(E25:J25,M25:P25,S25:U25,X25:AE25)</f>
        <v>300</v>
      </c>
      <c r="AH25" s="336">
        <f t="shared" ref="AH25" si="17">SUM(K25:L25,V25:W25,Q25:R25)</f>
        <v>0</v>
      </c>
    </row>
    <row r="26" spans="1:34">
      <c r="A26" s="332" t="s">
        <v>566</v>
      </c>
      <c r="B26" s="332" t="s">
        <v>482</v>
      </c>
      <c r="C26" s="242"/>
      <c r="D26" s="41">
        <v>67</v>
      </c>
      <c r="E26" s="41">
        <v>75</v>
      </c>
      <c r="F26" s="41">
        <v>71</v>
      </c>
      <c r="G26" s="41">
        <v>22</v>
      </c>
      <c r="H26" s="242"/>
      <c r="I26" s="242"/>
      <c r="J26" s="242"/>
      <c r="K26" s="242"/>
      <c r="L26" s="41">
        <v>80</v>
      </c>
      <c r="M26" s="41">
        <v>80</v>
      </c>
      <c r="N26" s="319"/>
      <c r="O26" s="41">
        <v>47</v>
      </c>
      <c r="P26" s="242"/>
      <c r="Q26" s="41">
        <v>80</v>
      </c>
      <c r="R26" s="41">
        <v>80</v>
      </c>
      <c r="S26" s="41">
        <v>80</v>
      </c>
      <c r="T26" s="41">
        <v>64</v>
      </c>
      <c r="U26" s="242"/>
      <c r="V26" s="242"/>
      <c r="W26" s="242"/>
      <c r="X26" s="242"/>
      <c r="Y26" s="242"/>
      <c r="Z26" s="242"/>
      <c r="AA26" s="41">
        <v>80</v>
      </c>
      <c r="AB26" s="41">
        <v>80</v>
      </c>
      <c r="AC26" s="41">
        <v>80</v>
      </c>
      <c r="AD26" s="41">
        <v>80</v>
      </c>
      <c r="AE26" s="41">
        <v>80</v>
      </c>
      <c r="AF26" s="336">
        <f t="shared" si="12"/>
        <v>1146</v>
      </c>
      <c r="AG26" s="336">
        <f t="shared" si="13"/>
        <v>839</v>
      </c>
      <c r="AH26" s="336">
        <f t="shared" si="14"/>
        <v>240</v>
      </c>
    </row>
    <row r="27" spans="1:34">
      <c r="A27" s="332" t="s">
        <v>589</v>
      </c>
      <c r="B27" s="332" t="s">
        <v>482</v>
      </c>
      <c r="C27" s="242"/>
      <c r="D27" s="242"/>
      <c r="E27" s="242"/>
      <c r="F27" s="242"/>
      <c r="G27" s="242"/>
      <c r="H27" s="242"/>
      <c r="I27" s="242"/>
      <c r="J27" s="242"/>
      <c r="K27" s="242"/>
      <c r="L27" s="242"/>
      <c r="M27" s="242"/>
      <c r="N27" s="242"/>
      <c r="O27" s="41">
        <v>73</v>
      </c>
      <c r="P27" s="41">
        <v>60</v>
      </c>
      <c r="Q27" s="41">
        <v>80</v>
      </c>
      <c r="R27" s="196"/>
      <c r="S27" s="41">
        <v>80</v>
      </c>
      <c r="T27" s="41">
        <v>59</v>
      </c>
      <c r="U27" s="41">
        <v>60</v>
      </c>
      <c r="V27" s="41">
        <v>80</v>
      </c>
      <c r="W27" s="41">
        <v>80</v>
      </c>
      <c r="X27" s="319"/>
      <c r="Y27" s="41">
        <v>80</v>
      </c>
      <c r="Z27" s="319"/>
      <c r="AA27" s="319"/>
      <c r="AB27" s="41">
        <v>80</v>
      </c>
      <c r="AC27" s="41">
        <v>80</v>
      </c>
      <c r="AD27" s="41">
        <v>80</v>
      </c>
      <c r="AE27" s="41">
        <v>80</v>
      </c>
      <c r="AF27" s="336">
        <f t="shared" si="12"/>
        <v>972</v>
      </c>
      <c r="AG27" s="336">
        <f t="shared" si="13"/>
        <v>732</v>
      </c>
      <c r="AH27" s="336">
        <f t="shared" si="14"/>
        <v>240</v>
      </c>
    </row>
    <row r="28" spans="1:34">
      <c r="A28" s="332" t="s">
        <v>806</v>
      </c>
      <c r="B28" s="332" t="s">
        <v>482</v>
      </c>
      <c r="C28" s="382">
        <v>70</v>
      </c>
      <c r="D28" s="114">
        <v>71</v>
      </c>
      <c r="E28" s="242"/>
      <c r="F28" s="242"/>
      <c r="G28" s="114">
        <v>58</v>
      </c>
      <c r="H28" s="114">
        <v>78</v>
      </c>
      <c r="I28" s="114">
        <v>80</v>
      </c>
      <c r="J28" s="212"/>
      <c r="K28" s="242"/>
      <c r="L28" s="242"/>
      <c r="M28" s="242"/>
      <c r="N28" s="242"/>
      <c r="O28" s="41">
        <v>80</v>
      </c>
      <c r="P28" s="41">
        <v>80</v>
      </c>
      <c r="Q28" s="41">
        <v>60</v>
      </c>
      <c r="R28" s="41">
        <v>80</v>
      </c>
      <c r="S28" s="242"/>
      <c r="T28" s="242"/>
      <c r="U28" s="41">
        <v>80</v>
      </c>
      <c r="V28" s="41">
        <v>80</v>
      </c>
      <c r="W28" s="41">
        <v>20</v>
      </c>
      <c r="X28" s="41">
        <v>80</v>
      </c>
      <c r="Y28" s="41">
        <v>80</v>
      </c>
      <c r="Z28" s="242"/>
      <c r="AA28" s="242"/>
      <c r="AB28" s="242"/>
      <c r="AC28" s="242"/>
      <c r="AD28" s="242"/>
      <c r="AE28" s="242"/>
      <c r="AF28" s="336">
        <f t="shared" si="12"/>
        <v>997</v>
      </c>
      <c r="AG28" s="336">
        <f t="shared" si="13"/>
        <v>616</v>
      </c>
      <c r="AH28" s="336">
        <f t="shared" si="14"/>
        <v>240</v>
      </c>
    </row>
    <row r="29" spans="1:34">
      <c r="A29" s="332" t="s">
        <v>637</v>
      </c>
      <c r="B29" s="332" t="s">
        <v>482</v>
      </c>
      <c r="C29" s="196"/>
      <c r="D29" s="41">
        <v>48</v>
      </c>
      <c r="E29" s="41">
        <v>80</v>
      </c>
      <c r="F29" s="41">
        <v>80</v>
      </c>
      <c r="G29" s="41">
        <v>80</v>
      </c>
      <c r="H29" s="41">
        <v>80</v>
      </c>
      <c r="I29" s="41">
        <v>80</v>
      </c>
      <c r="J29" s="100">
        <v>70</v>
      </c>
      <c r="K29" s="196"/>
      <c r="L29" s="41">
        <v>80</v>
      </c>
      <c r="M29" s="41">
        <v>80</v>
      </c>
      <c r="N29" s="319"/>
      <c r="O29" s="319"/>
      <c r="P29" s="41">
        <v>80</v>
      </c>
      <c r="Q29" s="41">
        <v>20</v>
      </c>
      <c r="R29" s="41">
        <v>64</v>
      </c>
      <c r="S29" s="41">
        <v>40</v>
      </c>
      <c r="T29" s="242"/>
      <c r="U29" s="242"/>
      <c r="V29" s="41">
        <v>15</v>
      </c>
      <c r="W29" s="41">
        <v>80</v>
      </c>
      <c r="X29" s="41">
        <v>80</v>
      </c>
      <c r="Y29" s="242"/>
      <c r="Z29" s="242"/>
      <c r="AA29" s="242"/>
      <c r="AB29" s="242"/>
      <c r="AC29" s="242"/>
      <c r="AD29" s="242"/>
      <c r="AE29" s="41">
        <v>55</v>
      </c>
      <c r="AF29" s="336">
        <f t="shared" si="12"/>
        <v>1112</v>
      </c>
      <c r="AG29" s="336">
        <f t="shared" si="13"/>
        <v>805</v>
      </c>
      <c r="AH29" s="336">
        <f t="shared" si="14"/>
        <v>259</v>
      </c>
    </row>
    <row r="30" spans="1:34">
      <c r="A30" s="328" t="s">
        <v>1238</v>
      </c>
      <c r="B30" s="328" t="s">
        <v>482</v>
      </c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  <c r="V30" s="328"/>
      <c r="W30" s="328"/>
      <c r="X30" s="328"/>
      <c r="Y30" s="328"/>
      <c r="Z30" s="41">
        <v>19</v>
      </c>
      <c r="AA30" s="240"/>
      <c r="AB30" s="240"/>
      <c r="AC30" s="240"/>
      <c r="AD30" s="240"/>
      <c r="AE30" s="240"/>
      <c r="AF30" s="336">
        <f t="shared" ref="AF30" si="18">SUM(C30:AE30)</f>
        <v>19</v>
      </c>
      <c r="AG30" s="336">
        <f t="shared" ref="AG30" si="19">SUM(E30:J30,M30:P30,S30:U30,X30:AE30)</f>
        <v>19</v>
      </c>
      <c r="AH30" s="336">
        <f t="shared" ref="AH30" si="20">SUM(K30:L30,V30:W30,Q30:R30)</f>
        <v>0</v>
      </c>
    </row>
    <row r="31" spans="1:34">
      <c r="A31" s="328" t="s">
        <v>1193</v>
      </c>
      <c r="B31" s="328" t="s">
        <v>482</v>
      </c>
      <c r="C31" s="328"/>
      <c r="D31" s="328"/>
      <c r="E31" s="328"/>
      <c r="F31" s="328"/>
      <c r="G31" s="328"/>
      <c r="H31" s="328"/>
      <c r="I31" s="328"/>
      <c r="J31" s="328"/>
      <c r="K31" s="328"/>
      <c r="L31" s="328"/>
      <c r="M31" s="328"/>
      <c r="N31" s="207">
        <v>17</v>
      </c>
      <c r="O31" s="240"/>
      <c r="P31" s="240"/>
      <c r="Q31" s="240"/>
      <c r="R31" s="240"/>
      <c r="S31" s="240"/>
      <c r="T31" s="240"/>
      <c r="U31" s="240"/>
      <c r="V31" s="240"/>
      <c r="W31" s="240"/>
      <c r="X31" s="240"/>
      <c r="Y31" s="240"/>
      <c r="Z31" s="240"/>
      <c r="AA31" s="240"/>
      <c r="AB31" s="240"/>
      <c r="AC31" s="240"/>
      <c r="AD31" s="240"/>
      <c r="AE31" s="240"/>
      <c r="AF31" s="336">
        <f t="shared" si="12"/>
        <v>17</v>
      </c>
      <c r="AG31" s="336">
        <f t="shared" si="13"/>
        <v>17</v>
      </c>
      <c r="AH31" s="336">
        <f t="shared" si="14"/>
        <v>0</v>
      </c>
    </row>
    <row r="32" spans="1:34">
      <c r="A32" s="132" t="s">
        <v>1120</v>
      </c>
      <c r="B32" s="332" t="s">
        <v>482</v>
      </c>
      <c r="C32" s="212"/>
      <c r="D32" s="212"/>
      <c r="E32" s="212"/>
      <c r="F32" s="41">
        <v>40</v>
      </c>
      <c r="G32" s="196"/>
      <c r="H32" s="41">
        <v>2</v>
      </c>
      <c r="I32" s="196"/>
      <c r="J32" s="196"/>
      <c r="K32" s="196"/>
      <c r="L32" s="196"/>
      <c r="M32" s="387"/>
      <c r="N32" s="387"/>
      <c r="O32" s="387"/>
      <c r="P32" s="387"/>
      <c r="Q32" s="387"/>
      <c r="R32" s="387"/>
      <c r="S32" s="387"/>
      <c r="T32" s="387"/>
      <c r="U32" s="387"/>
      <c r="V32" s="387"/>
      <c r="W32" s="387"/>
      <c r="X32" s="387"/>
      <c r="Y32" s="387"/>
      <c r="Z32" s="387"/>
      <c r="AA32" s="387"/>
      <c r="AB32" s="387"/>
      <c r="AC32" s="387"/>
      <c r="AD32" s="387"/>
      <c r="AE32" s="387"/>
      <c r="AF32" s="336">
        <f t="shared" si="12"/>
        <v>42</v>
      </c>
      <c r="AG32" s="336">
        <f t="shared" si="13"/>
        <v>42</v>
      </c>
      <c r="AH32" s="336">
        <f t="shared" si="14"/>
        <v>0</v>
      </c>
    </row>
    <row r="33" spans="1:34">
      <c r="A33" s="328" t="s">
        <v>1194</v>
      </c>
      <c r="B33" s="328" t="s">
        <v>490</v>
      </c>
      <c r="C33" s="328"/>
      <c r="D33" s="328"/>
      <c r="E33" s="328"/>
      <c r="F33" s="328"/>
      <c r="G33" s="328"/>
      <c r="H33" s="328"/>
      <c r="I33" s="328"/>
      <c r="J33" s="328"/>
      <c r="K33" s="328"/>
      <c r="L33" s="328"/>
      <c r="M33" s="328"/>
      <c r="N33" s="42">
        <v>80</v>
      </c>
      <c r="O33" s="240"/>
      <c r="P33" s="240"/>
      <c r="Q33" s="240"/>
      <c r="R33" s="240"/>
      <c r="S33" s="240"/>
      <c r="T33" s="240"/>
      <c r="U33" s="240"/>
      <c r="V33" s="240"/>
      <c r="W33" s="240"/>
      <c r="X33" s="240"/>
      <c r="Y33" s="240"/>
      <c r="Z33" s="240"/>
      <c r="AA33" s="240"/>
      <c r="AB33" s="240"/>
      <c r="AC33" s="240"/>
      <c r="AD33" s="240"/>
      <c r="AE33" s="240"/>
      <c r="AF33" s="336">
        <f t="shared" si="12"/>
        <v>80</v>
      </c>
      <c r="AG33" s="336">
        <f t="shared" si="13"/>
        <v>80</v>
      </c>
      <c r="AH33" s="336">
        <f t="shared" si="14"/>
        <v>0</v>
      </c>
    </row>
    <row r="34" spans="1:34">
      <c r="A34" s="332" t="s">
        <v>1003</v>
      </c>
      <c r="B34" s="332" t="s">
        <v>490</v>
      </c>
      <c r="C34" s="41">
        <v>44</v>
      </c>
      <c r="D34" s="41">
        <v>54</v>
      </c>
      <c r="E34" s="41">
        <v>31</v>
      </c>
      <c r="F34" s="41">
        <v>40</v>
      </c>
      <c r="G34" s="41">
        <v>80</v>
      </c>
      <c r="H34" s="41">
        <v>80</v>
      </c>
      <c r="I34" s="41">
        <v>80</v>
      </c>
      <c r="J34" s="41">
        <v>80</v>
      </c>
      <c r="K34" s="41">
        <v>46</v>
      </c>
      <c r="L34" s="41">
        <v>71</v>
      </c>
      <c r="M34" s="196"/>
      <c r="N34" s="319"/>
      <c r="O34" s="41">
        <v>26</v>
      </c>
      <c r="P34" s="242"/>
      <c r="Q34" s="242"/>
      <c r="R34" s="242"/>
      <c r="S34" s="196"/>
      <c r="T34" s="41">
        <v>21</v>
      </c>
      <c r="U34" s="41">
        <v>80</v>
      </c>
      <c r="V34" s="41">
        <v>65</v>
      </c>
      <c r="W34" s="41">
        <v>60</v>
      </c>
      <c r="X34" s="319"/>
      <c r="Y34" s="100">
        <v>70</v>
      </c>
      <c r="Z34" s="319"/>
      <c r="AA34" s="41">
        <v>53</v>
      </c>
      <c r="AB34" s="41">
        <v>77</v>
      </c>
      <c r="AC34" s="41">
        <v>61</v>
      </c>
      <c r="AD34" s="242"/>
      <c r="AE34" s="242"/>
      <c r="AF34" s="336">
        <f t="shared" si="12"/>
        <v>1119</v>
      </c>
      <c r="AG34" s="336">
        <f t="shared" si="13"/>
        <v>779</v>
      </c>
      <c r="AH34" s="336">
        <f t="shared" si="14"/>
        <v>242</v>
      </c>
    </row>
    <row r="35" spans="1:34">
      <c r="A35" s="332" t="s">
        <v>460</v>
      </c>
      <c r="B35" s="331" t="s">
        <v>98</v>
      </c>
      <c r="C35" s="41">
        <v>50</v>
      </c>
      <c r="D35" s="41">
        <v>19</v>
      </c>
      <c r="E35" s="323"/>
      <c r="F35" s="41">
        <v>21</v>
      </c>
      <c r="G35" s="41">
        <v>13</v>
      </c>
      <c r="H35" s="41">
        <v>22</v>
      </c>
      <c r="I35" s="41">
        <v>62</v>
      </c>
      <c r="J35" s="196"/>
      <c r="K35" s="42">
        <v>80</v>
      </c>
      <c r="L35" s="41">
        <v>11</v>
      </c>
      <c r="M35" s="41">
        <v>80</v>
      </c>
      <c r="N35" s="319"/>
      <c r="O35" s="319"/>
      <c r="P35" s="41">
        <v>49</v>
      </c>
      <c r="Q35" s="41">
        <v>52</v>
      </c>
      <c r="R35" s="41">
        <v>16</v>
      </c>
      <c r="S35" s="41">
        <v>51</v>
      </c>
      <c r="T35" s="41">
        <v>4</v>
      </c>
      <c r="U35" s="41">
        <v>40</v>
      </c>
      <c r="V35" s="41">
        <v>59</v>
      </c>
      <c r="W35" s="41">
        <v>15</v>
      </c>
      <c r="X35" s="319"/>
      <c r="Y35" s="319"/>
      <c r="Z35" s="319"/>
      <c r="AA35" s="41">
        <v>25</v>
      </c>
      <c r="AB35" s="41">
        <v>64</v>
      </c>
      <c r="AC35" s="41">
        <v>14</v>
      </c>
      <c r="AD35" s="41">
        <v>50</v>
      </c>
      <c r="AE35" s="41">
        <v>25</v>
      </c>
      <c r="AF35" s="336">
        <f t="shared" si="12"/>
        <v>822</v>
      </c>
      <c r="AG35" s="336">
        <f t="shared" si="13"/>
        <v>520</v>
      </c>
      <c r="AH35" s="336">
        <f t="shared" si="14"/>
        <v>233</v>
      </c>
    </row>
    <row r="36" spans="1:34">
      <c r="A36" s="332" t="s">
        <v>1005</v>
      </c>
      <c r="B36" s="332" t="s">
        <v>98</v>
      </c>
      <c r="C36" s="41">
        <v>30</v>
      </c>
      <c r="D36" s="196"/>
      <c r="E36" s="196"/>
      <c r="F36" s="196"/>
      <c r="G36" s="212"/>
      <c r="H36" s="196"/>
      <c r="I36" s="196"/>
      <c r="J36" s="41">
        <v>19</v>
      </c>
      <c r="K36" s="323"/>
      <c r="L36" s="196"/>
      <c r="M36" s="323"/>
      <c r="N36" s="41">
        <v>80</v>
      </c>
      <c r="O36" s="41">
        <v>32</v>
      </c>
      <c r="P36" s="242"/>
      <c r="Q36" s="196"/>
      <c r="R36" s="196"/>
      <c r="S36" s="196"/>
      <c r="T36" s="196"/>
      <c r="U36" s="196"/>
      <c r="V36" s="196"/>
      <c r="W36" s="196"/>
      <c r="X36" s="41">
        <v>6</v>
      </c>
      <c r="Y36" s="323"/>
      <c r="Z36" s="41">
        <v>11</v>
      </c>
      <c r="AA36" s="196"/>
      <c r="AB36" s="196"/>
      <c r="AC36" s="196"/>
      <c r="AD36" s="196"/>
      <c r="AE36" s="196"/>
      <c r="AF36" s="336">
        <f t="shared" si="12"/>
        <v>178</v>
      </c>
      <c r="AG36" s="336">
        <f t="shared" si="13"/>
        <v>148</v>
      </c>
      <c r="AH36" s="336">
        <f t="shared" si="14"/>
        <v>0</v>
      </c>
    </row>
    <row r="37" spans="1:34">
      <c r="A37" s="332" t="s">
        <v>1202</v>
      </c>
      <c r="B37" s="332" t="s">
        <v>98</v>
      </c>
      <c r="C37" s="387"/>
      <c r="D37" s="387"/>
      <c r="E37" s="387"/>
      <c r="F37" s="387"/>
      <c r="G37" s="387"/>
      <c r="H37" s="387"/>
      <c r="I37" s="387"/>
      <c r="J37" s="387"/>
      <c r="K37" s="387"/>
      <c r="L37" s="387"/>
      <c r="M37" s="387"/>
      <c r="N37" s="387"/>
      <c r="O37" s="41">
        <v>48</v>
      </c>
      <c r="P37" s="41">
        <v>31</v>
      </c>
      <c r="Q37" s="41">
        <v>28</v>
      </c>
      <c r="R37" s="41">
        <v>64</v>
      </c>
      <c r="S37" s="41">
        <v>29</v>
      </c>
      <c r="T37" s="41">
        <v>80</v>
      </c>
      <c r="U37" s="41">
        <v>40</v>
      </c>
      <c r="V37" s="41">
        <v>21</v>
      </c>
      <c r="W37" s="41">
        <v>65</v>
      </c>
      <c r="X37" s="41">
        <v>74</v>
      </c>
      <c r="Y37" s="41">
        <v>80</v>
      </c>
      <c r="Z37" s="41">
        <v>69</v>
      </c>
      <c r="AA37" s="41">
        <v>55</v>
      </c>
      <c r="AB37" s="242"/>
      <c r="AC37" s="41">
        <v>66</v>
      </c>
      <c r="AD37" s="41">
        <v>30</v>
      </c>
      <c r="AE37" s="41">
        <v>80</v>
      </c>
      <c r="AF37" s="336">
        <f t="shared" ref="AF37" si="21">SUM(C37:AE37)</f>
        <v>860</v>
      </c>
      <c r="AG37" s="336">
        <f t="shared" ref="AG37" si="22">SUM(E37:J37,M37:P37,S37:U37,X37:AE37)</f>
        <v>682</v>
      </c>
      <c r="AH37" s="336">
        <f t="shared" ref="AH37" si="23">SUM(K37:L37,V37:W37,Q37:R37)</f>
        <v>178</v>
      </c>
    </row>
    <row r="38" spans="1:34">
      <c r="A38" s="332" t="s">
        <v>532</v>
      </c>
      <c r="B38" s="332" t="s">
        <v>98</v>
      </c>
      <c r="C38" s="196"/>
      <c r="D38" s="41">
        <v>61</v>
      </c>
      <c r="E38" s="41">
        <v>80</v>
      </c>
      <c r="F38" s="41">
        <v>59</v>
      </c>
      <c r="G38" s="41">
        <v>67</v>
      </c>
      <c r="H38" s="41">
        <v>58</v>
      </c>
      <c r="I38" s="41">
        <v>18</v>
      </c>
      <c r="J38" s="41">
        <v>61</v>
      </c>
      <c r="K38" s="196"/>
      <c r="L38" s="41">
        <v>69</v>
      </c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242"/>
      <c r="Y38" s="242"/>
      <c r="Z38" s="242"/>
      <c r="AA38" s="242"/>
      <c r="AB38" s="41">
        <v>16</v>
      </c>
      <c r="AC38" s="242"/>
      <c r="AD38" s="242"/>
      <c r="AE38" s="242"/>
      <c r="AF38" s="336">
        <f t="shared" si="12"/>
        <v>489</v>
      </c>
      <c r="AG38" s="336">
        <f t="shared" si="13"/>
        <v>359</v>
      </c>
      <c r="AH38" s="336">
        <f t="shared" si="14"/>
        <v>69</v>
      </c>
    </row>
    <row r="39" spans="1:34">
      <c r="A39" s="332" t="s">
        <v>642</v>
      </c>
      <c r="B39" s="332" t="s">
        <v>104</v>
      </c>
      <c r="C39" s="41">
        <v>20</v>
      </c>
      <c r="D39" s="196"/>
      <c r="E39" s="196"/>
      <c r="F39" s="196"/>
      <c r="G39" s="196"/>
      <c r="H39" s="196"/>
      <c r="I39" s="196"/>
      <c r="J39" s="41">
        <v>12</v>
      </c>
      <c r="K39" s="196"/>
      <c r="L39" s="196"/>
      <c r="M39" s="196"/>
      <c r="N39" s="41">
        <v>22</v>
      </c>
      <c r="O39" s="196"/>
      <c r="P39" s="41">
        <v>10</v>
      </c>
      <c r="Q39" s="196"/>
      <c r="R39" s="196"/>
      <c r="S39" s="196"/>
      <c r="T39" s="196"/>
      <c r="U39" s="196"/>
      <c r="V39" s="196"/>
      <c r="W39" s="196"/>
      <c r="X39" s="41">
        <v>6</v>
      </c>
      <c r="Y39" s="196"/>
      <c r="Z39" s="41">
        <v>16</v>
      </c>
      <c r="AA39" s="196"/>
      <c r="AB39" s="196"/>
      <c r="AC39" s="196"/>
      <c r="AD39" s="41">
        <v>80</v>
      </c>
      <c r="AE39" s="41">
        <v>55</v>
      </c>
      <c r="AF39" s="336">
        <f t="shared" si="12"/>
        <v>221</v>
      </c>
      <c r="AG39" s="336">
        <f t="shared" si="13"/>
        <v>201</v>
      </c>
      <c r="AH39" s="336">
        <f t="shared" si="14"/>
        <v>0</v>
      </c>
    </row>
    <row r="40" spans="1:34">
      <c r="A40" s="332" t="s">
        <v>1121</v>
      </c>
      <c r="B40" s="331" t="s">
        <v>104</v>
      </c>
      <c r="C40" s="41">
        <v>60</v>
      </c>
      <c r="D40" s="41">
        <v>19</v>
      </c>
      <c r="E40" s="323"/>
      <c r="F40" s="41">
        <v>21</v>
      </c>
      <c r="G40" s="41">
        <v>40</v>
      </c>
      <c r="H40" s="41">
        <v>80</v>
      </c>
      <c r="I40" s="41">
        <v>29</v>
      </c>
      <c r="J40" s="41">
        <v>80</v>
      </c>
      <c r="K40" s="41">
        <v>80</v>
      </c>
      <c r="L40" s="41">
        <v>80</v>
      </c>
      <c r="M40" s="41">
        <v>80</v>
      </c>
      <c r="N40" s="41">
        <v>58</v>
      </c>
      <c r="O40" s="41">
        <v>80</v>
      </c>
      <c r="P40" s="41">
        <v>70</v>
      </c>
      <c r="Q40" s="41">
        <v>1</v>
      </c>
      <c r="R40" s="41">
        <v>22</v>
      </c>
      <c r="S40" s="41">
        <v>26</v>
      </c>
      <c r="T40" s="41">
        <v>12</v>
      </c>
      <c r="U40" s="41">
        <v>20</v>
      </c>
      <c r="V40" s="41">
        <v>80</v>
      </c>
      <c r="W40" s="323"/>
      <c r="X40" s="41">
        <v>80</v>
      </c>
      <c r="Y40" s="41">
        <v>80</v>
      </c>
      <c r="Z40" s="41">
        <v>64</v>
      </c>
      <c r="AA40" s="41">
        <v>80</v>
      </c>
      <c r="AB40" s="41">
        <v>32</v>
      </c>
      <c r="AC40" s="41">
        <v>80</v>
      </c>
      <c r="AD40" s="242"/>
      <c r="AE40" s="242"/>
      <c r="AF40" s="336">
        <f t="shared" si="12"/>
        <v>1354</v>
      </c>
      <c r="AG40" s="336">
        <f t="shared" si="13"/>
        <v>1012</v>
      </c>
      <c r="AH40" s="336">
        <f t="shared" si="14"/>
        <v>263</v>
      </c>
    </row>
    <row r="41" spans="1:34">
      <c r="A41" s="332" t="s">
        <v>639</v>
      </c>
      <c r="B41" s="331" t="s">
        <v>104</v>
      </c>
      <c r="C41" s="196"/>
      <c r="D41" s="41">
        <v>61</v>
      </c>
      <c r="E41" s="41">
        <v>80</v>
      </c>
      <c r="F41" s="41">
        <v>59</v>
      </c>
      <c r="G41" s="41">
        <v>80</v>
      </c>
      <c r="H41" s="41">
        <v>80</v>
      </c>
      <c r="I41" s="41">
        <v>80</v>
      </c>
      <c r="J41" s="196"/>
      <c r="K41" s="41">
        <v>21</v>
      </c>
      <c r="L41" s="41">
        <v>80</v>
      </c>
      <c r="M41" s="41">
        <v>80</v>
      </c>
      <c r="N41" s="319"/>
      <c r="O41" s="41">
        <v>48</v>
      </c>
      <c r="P41" s="242"/>
      <c r="Q41" s="41">
        <v>80</v>
      </c>
      <c r="R41" s="41">
        <v>80</v>
      </c>
      <c r="S41" s="41">
        <v>80</v>
      </c>
      <c r="T41" s="41">
        <v>80</v>
      </c>
      <c r="U41" s="41">
        <v>80</v>
      </c>
      <c r="V41" s="41">
        <v>18</v>
      </c>
      <c r="W41" s="41">
        <v>80</v>
      </c>
      <c r="X41" s="41">
        <v>74</v>
      </c>
      <c r="Y41" s="41">
        <v>80</v>
      </c>
      <c r="Z41" s="41">
        <v>80</v>
      </c>
      <c r="AA41" s="320">
        <v>56</v>
      </c>
      <c r="AB41" s="41">
        <v>48</v>
      </c>
      <c r="AC41" s="242"/>
      <c r="AD41" s="242"/>
      <c r="AE41" s="242"/>
      <c r="AF41" s="336">
        <f t="shared" si="12"/>
        <v>1505</v>
      </c>
      <c r="AG41" s="336">
        <f t="shared" si="13"/>
        <v>1085</v>
      </c>
      <c r="AH41" s="336">
        <f t="shared" si="14"/>
        <v>359</v>
      </c>
    </row>
    <row r="42" spans="1:34">
      <c r="A42" s="332" t="s">
        <v>646</v>
      </c>
      <c r="B42" s="332" t="s">
        <v>99</v>
      </c>
      <c r="C42" s="323"/>
      <c r="D42" s="41">
        <v>80</v>
      </c>
      <c r="E42" s="41">
        <v>80</v>
      </c>
      <c r="F42" s="41">
        <v>80</v>
      </c>
      <c r="G42" s="41">
        <v>80</v>
      </c>
      <c r="H42" s="41">
        <v>72</v>
      </c>
      <c r="I42" s="41">
        <v>80</v>
      </c>
      <c r="J42" s="196"/>
      <c r="K42" s="41">
        <v>59</v>
      </c>
      <c r="L42" s="41">
        <v>80</v>
      </c>
      <c r="M42" s="41">
        <v>80</v>
      </c>
      <c r="N42" s="319"/>
      <c r="O42" s="242"/>
      <c r="P42" s="242"/>
      <c r="Q42" s="242"/>
      <c r="R42" s="242"/>
      <c r="S42" s="242"/>
      <c r="T42" s="242"/>
      <c r="U42" s="242"/>
      <c r="V42" s="242"/>
      <c r="W42" s="242"/>
      <c r="X42" s="242"/>
      <c r="Y42" s="242"/>
      <c r="Z42" s="242"/>
      <c r="AA42" s="242"/>
      <c r="AB42" s="41">
        <v>28</v>
      </c>
      <c r="AC42" s="41">
        <v>80</v>
      </c>
      <c r="AD42" s="41">
        <v>14</v>
      </c>
      <c r="AE42" s="41">
        <v>80</v>
      </c>
      <c r="AF42" s="336">
        <f t="shared" si="12"/>
        <v>893</v>
      </c>
      <c r="AG42" s="336">
        <f t="shared" si="13"/>
        <v>674</v>
      </c>
      <c r="AH42" s="336">
        <f t="shared" si="14"/>
        <v>139</v>
      </c>
    </row>
    <row r="43" spans="1:34">
      <c r="A43" s="332" t="s">
        <v>479</v>
      </c>
      <c r="B43" s="332" t="s">
        <v>99</v>
      </c>
      <c r="C43" s="196"/>
      <c r="D43" s="41">
        <v>61</v>
      </c>
      <c r="E43" s="41">
        <v>80</v>
      </c>
      <c r="F43" s="41">
        <v>80</v>
      </c>
      <c r="G43" s="41">
        <v>80</v>
      </c>
      <c r="H43" s="41">
        <v>58</v>
      </c>
      <c r="I43" s="323"/>
      <c r="J43" s="41">
        <v>80</v>
      </c>
      <c r="K43" s="41">
        <v>80</v>
      </c>
      <c r="L43" s="41">
        <v>80</v>
      </c>
      <c r="M43" s="41">
        <v>74</v>
      </c>
      <c r="N43" s="319"/>
      <c r="O43" s="41">
        <v>80</v>
      </c>
      <c r="P43" s="41">
        <v>80</v>
      </c>
      <c r="Q43" s="41">
        <v>79</v>
      </c>
      <c r="R43" s="196"/>
      <c r="S43" s="41">
        <v>80</v>
      </c>
      <c r="T43" s="41">
        <v>80</v>
      </c>
      <c r="U43" s="41">
        <v>80</v>
      </c>
      <c r="V43" s="196"/>
      <c r="W43" s="242"/>
      <c r="X43" s="242"/>
      <c r="Y43" s="41">
        <v>68</v>
      </c>
      <c r="Z43" s="41">
        <v>80</v>
      </c>
      <c r="AA43" s="41">
        <v>80</v>
      </c>
      <c r="AB43" s="41">
        <v>80</v>
      </c>
      <c r="AC43" s="41">
        <v>80</v>
      </c>
      <c r="AD43" s="41">
        <v>80</v>
      </c>
      <c r="AE43" s="41">
        <v>80</v>
      </c>
      <c r="AF43" s="336">
        <f t="shared" si="12"/>
        <v>1700</v>
      </c>
      <c r="AG43" s="336">
        <f t="shared" si="13"/>
        <v>1400</v>
      </c>
      <c r="AH43" s="336">
        <f t="shared" si="14"/>
        <v>239</v>
      </c>
    </row>
    <row r="44" spans="1:34">
      <c r="A44" s="332" t="s">
        <v>627</v>
      </c>
      <c r="B44" s="332" t="s">
        <v>99</v>
      </c>
      <c r="C44" s="41">
        <v>71</v>
      </c>
      <c r="D44" s="41">
        <v>19</v>
      </c>
      <c r="E44" s="196"/>
      <c r="F44" s="41">
        <v>21</v>
      </c>
      <c r="G44" s="41">
        <v>51</v>
      </c>
      <c r="H44" s="41">
        <v>22</v>
      </c>
      <c r="I44" s="41">
        <v>80</v>
      </c>
      <c r="J44" s="41">
        <v>80</v>
      </c>
      <c r="K44" s="41">
        <v>40</v>
      </c>
      <c r="L44" s="41">
        <v>20</v>
      </c>
      <c r="M44" s="41">
        <v>6</v>
      </c>
      <c r="N44" s="41">
        <v>54</v>
      </c>
      <c r="O44" s="41">
        <v>80</v>
      </c>
      <c r="P44" s="100">
        <v>79</v>
      </c>
      <c r="Q44" s="41">
        <v>28</v>
      </c>
      <c r="R44" s="41">
        <v>80</v>
      </c>
      <c r="S44" s="323"/>
      <c r="T44" s="196"/>
      <c r="U44" s="41">
        <v>27</v>
      </c>
      <c r="V44" s="41">
        <v>80</v>
      </c>
      <c r="W44" s="41">
        <v>20</v>
      </c>
      <c r="X44" s="41">
        <v>80</v>
      </c>
      <c r="Y44" s="41">
        <v>80</v>
      </c>
      <c r="Z44" s="196"/>
      <c r="AA44" s="41">
        <v>27</v>
      </c>
      <c r="AB44" s="41">
        <v>80</v>
      </c>
      <c r="AC44" s="41">
        <v>80</v>
      </c>
      <c r="AD44" s="196"/>
      <c r="AE44" s="41">
        <v>66</v>
      </c>
      <c r="AF44" s="336">
        <f t="shared" si="12"/>
        <v>1271</v>
      </c>
      <c r="AG44" s="336">
        <f t="shared" si="13"/>
        <v>913</v>
      </c>
      <c r="AH44" s="336">
        <f t="shared" si="14"/>
        <v>268</v>
      </c>
    </row>
    <row r="45" spans="1:34">
      <c r="A45" s="332" t="s">
        <v>645</v>
      </c>
      <c r="B45" s="332" t="s">
        <v>644</v>
      </c>
      <c r="C45" s="212"/>
      <c r="D45" s="113">
        <v>61</v>
      </c>
      <c r="E45" s="113">
        <v>80</v>
      </c>
      <c r="F45" s="212"/>
      <c r="G45" s="113">
        <v>29</v>
      </c>
      <c r="H45" s="113">
        <v>80</v>
      </c>
      <c r="I45" s="113">
        <v>80</v>
      </c>
      <c r="J45" s="196"/>
      <c r="K45" s="113">
        <v>80</v>
      </c>
      <c r="L45" s="113">
        <v>60</v>
      </c>
      <c r="M45" s="113">
        <v>80</v>
      </c>
      <c r="N45" s="319"/>
      <c r="O45" s="319"/>
      <c r="P45" s="196"/>
      <c r="Q45" s="41">
        <v>52</v>
      </c>
      <c r="R45" s="41">
        <v>24</v>
      </c>
      <c r="S45" s="41">
        <v>80</v>
      </c>
      <c r="T45" s="41">
        <v>80</v>
      </c>
      <c r="U45" s="196"/>
      <c r="V45" s="196"/>
      <c r="W45" s="41">
        <v>60</v>
      </c>
      <c r="X45" s="319"/>
      <c r="Y45" s="319"/>
      <c r="Z45" s="319"/>
      <c r="AA45" s="41">
        <v>53</v>
      </c>
      <c r="AB45" s="242"/>
      <c r="AC45" s="242"/>
      <c r="AD45" s="242"/>
      <c r="AE45" s="242"/>
      <c r="AF45" s="336">
        <f t="shared" si="12"/>
        <v>899</v>
      </c>
      <c r="AG45" s="336">
        <f t="shared" si="13"/>
        <v>562</v>
      </c>
      <c r="AH45" s="336">
        <f t="shared" si="14"/>
        <v>276</v>
      </c>
    </row>
    <row r="46" spans="1:34">
      <c r="A46" s="332" t="s">
        <v>1122</v>
      </c>
      <c r="B46" s="332" t="s">
        <v>99</v>
      </c>
      <c r="C46" s="41">
        <v>50</v>
      </c>
      <c r="D46" s="41">
        <v>19</v>
      </c>
      <c r="E46" s="250"/>
      <c r="F46" s="41">
        <v>59</v>
      </c>
      <c r="G46" s="250"/>
      <c r="H46" s="250"/>
      <c r="I46" s="250"/>
      <c r="J46" s="242"/>
      <c r="K46" s="242"/>
      <c r="L46" s="250"/>
      <c r="M46" s="250"/>
      <c r="N46" s="41">
        <v>80</v>
      </c>
      <c r="O46" s="242"/>
      <c r="P46" s="242"/>
      <c r="Q46" s="196"/>
      <c r="R46" s="41">
        <v>56</v>
      </c>
      <c r="S46" s="196"/>
      <c r="T46" s="196"/>
      <c r="U46" s="41">
        <v>53</v>
      </c>
      <c r="V46" s="41">
        <v>40</v>
      </c>
      <c r="W46" s="196"/>
      <c r="X46" s="196"/>
      <c r="Y46" s="323"/>
      <c r="Z46" s="41">
        <v>68</v>
      </c>
      <c r="AA46" s="196"/>
      <c r="AB46" s="196"/>
      <c r="AC46" s="323"/>
      <c r="AD46" s="41">
        <v>66</v>
      </c>
      <c r="AE46" s="41">
        <v>14</v>
      </c>
      <c r="AF46" s="336">
        <f t="shared" si="12"/>
        <v>505</v>
      </c>
      <c r="AG46" s="336">
        <f t="shared" si="13"/>
        <v>340</v>
      </c>
      <c r="AH46" s="336">
        <f t="shared" si="14"/>
        <v>96</v>
      </c>
    </row>
    <row r="47" spans="1:34">
      <c r="A47" s="332" t="s">
        <v>1191</v>
      </c>
      <c r="B47" s="332" t="s">
        <v>99</v>
      </c>
      <c r="C47" s="387"/>
      <c r="D47" s="387"/>
      <c r="E47" s="387"/>
      <c r="F47" s="387"/>
      <c r="G47" s="387"/>
      <c r="H47" s="387"/>
      <c r="I47" s="387"/>
      <c r="J47" s="387"/>
      <c r="K47" s="387"/>
      <c r="L47" s="387"/>
      <c r="M47" s="387"/>
      <c r="N47" s="41">
        <v>26</v>
      </c>
      <c r="O47" s="41">
        <v>80</v>
      </c>
      <c r="P47" s="41">
        <v>80</v>
      </c>
      <c r="Q47" s="41">
        <v>80</v>
      </c>
      <c r="R47" s="41">
        <v>80</v>
      </c>
      <c r="S47" s="41">
        <v>80</v>
      </c>
      <c r="T47" s="41">
        <v>76</v>
      </c>
      <c r="U47" s="41">
        <v>80</v>
      </c>
      <c r="V47" s="41">
        <v>40</v>
      </c>
      <c r="W47" s="41">
        <v>80</v>
      </c>
      <c r="X47" s="41">
        <v>74</v>
      </c>
      <c r="Y47" s="41">
        <v>80</v>
      </c>
      <c r="Z47" s="41">
        <v>80</v>
      </c>
      <c r="AA47" s="41">
        <v>80</v>
      </c>
      <c r="AB47" s="41">
        <v>80</v>
      </c>
      <c r="AC47" s="41">
        <v>80</v>
      </c>
      <c r="AD47" s="41">
        <v>15</v>
      </c>
      <c r="AE47" s="41">
        <v>80</v>
      </c>
      <c r="AF47" s="336">
        <f t="shared" si="12"/>
        <v>1271</v>
      </c>
      <c r="AG47" s="336">
        <f t="shared" si="13"/>
        <v>991</v>
      </c>
      <c r="AH47" s="336">
        <f t="shared" si="14"/>
        <v>280</v>
      </c>
    </row>
    <row r="48" spans="1:34">
      <c r="A48" s="332" t="s">
        <v>1123</v>
      </c>
      <c r="B48" s="332" t="s">
        <v>107</v>
      </c>
      <c r="C48" s="212"/>
      <c r="D48" s="212"/>
      <c r="E48" s="212"/>
      <c r="F48" s="212"/>
      <c r="G48" s="212"/>
      <c r="H48" s="212"/>
      <c r="I48" s="196"/>
      <c r="J48" s="41">
        <v>80</v>
      </c>
      <c r="K48" s="242"/>
      <c r="L48" s="41">
        <v>26</v>
      </c>
      <c r="M48" s="323"/>
      <c r="N48" s="41">
        <v>80</v>
      </c>
      <c r="O48" s="41">
        <v>80</v>
      </c>
      <c r="P48" s="41">
        <v>74</v>
      </c>
      <c r="Q48" s="41">
        <v>80</v>
      </c>
      <c r="R48" s="41">
        <v>80</v>
      </c>
      <c r="S48" s="41">
        <v>80</v>
      </c>
      <c r="T48" s="41">
        <v>80</v>
      </c>
      <c r="U48" s="41">
        <v>80</v>
      </c>
      <c r="V48" s="41">
        <v>80</v>
      </c>
      <c r="W48" s="41">
        <v>80</v>
      </c>
      <c r="X48" s="41">
        <v>80</v>
      </c>
      <c r="Y48" s="41">
        <v>12</v>
      </c>
      <c r="Z48" s="41">
        <v>80</v>
      </c>
      <c r="AA48" s="323"/>
      <c r="AB48" s="196"/>
      <c r="AC48" s="196"/>
      <c r="AD48" s="41">
        <v>80</v>
      </c>
      <c r="AE48" s="196"/>
      <c r="AF48" s="336">
        <f t="shared" si="12"/>
        <v>1152</v>
      </c>
      <c r="AG48" s="336">
        <f t="shared" si="13"/>
        <v>806</v>
      </c>
      <c r="AH48" s="336">
        <f t="shared" si="14"/>
        <v>346</v>
      </c>
    </row>
    <row r="49" spans="1:34">
      <c r="A49" s="328" t="s">
        <v>855</v>
      </c>
      <c r="B49" s="328" t="s">
        <v>107</v>
      </c>
      <c r="C49" s="41">
        <v>80</v>
      </c>
      <c r="D49" s="328"/>
      <c r="E49" s="328"/>
      <c r="F49" s="328"/>
      <c r="G49" s="240"/>
      <c r="H49" s="240"/>
      <c r="I49" s="240"/>
      <c r="J49" s="240"/>
      <c r="K49" s="240"/>
      <c r="L49" s="240"/>
      <c r="M49" s="240"/>
      <c r="N49" s="41">
        <v>73</v>
      </c>
      <c r="O49" s="240"/>
      <c r="P49" s="240"/>
      <c r="Q49" s="240"/>
      <c r="R49" s="240"/>
      <c r="S49" s="240"/>
      <c r="T49" s="240"/>
      <c r="U49" s="240"/>
      <c r="V49" s="240"/>
      <c r="W49" s="240"/>
      <c r="X49" s="240"/>
      <c r="Y49" s="240"/>
      <c r="Z49" s="240"/>
      <c r="AA49" s="240"/>
      <c r="AB49" s="240"/>
      <c r="AC49" s="240"/>
      <c r="AD49" s="240"/>
      <c r="AE49" s="240"/>
      <c r="AF49" s="336">
        <f t="shared" si="12"/>
        <v>153</v>
      </c>
      <c r="AG49" s="336">
        <f t="shared" si="13"/>
        <v>73</v>
      </c>
      <c r="AH49" s="336">
        <f t="shared" si="14"/>
        <v>0</v>
      </c>
    </row>
    <row r="50" spans="1:34">
      <c r="A50" s="332" t="s">
        <v>647</v>
      </c>
      <c r="B50" s="332" t="s">
        <v>107</v>
      </c>
      <c r="C50" s="212"/>
      <c r="D50" s="212"/>
      <c r="E50" s="212"/>
      <c r="F50" s="212"/>
      <c r="G50" s="196"/>
      <c r="H50" s="41">
        <v>8</v>
      </c>
      <c r="I50" s="41">
        <v>51</v>
      </c>
      <c r="J50" s="41">
        <v>68</v>
      </c>
      <c r="K50" s="41">
        <v>80</v>
      </c>
      <c r="L50" s="41">
        <v>54</v>
      </c>
      <c r="M50" s="41">
        <v>80</v>
      </c>
      <c r="N50" s="41">
        <v>80</v>
      </c>
      <c r="O50" s="41">
        <v>32</v>
      </c>
      <c r="P50" s="242"/>
      <c r="Q50" s="242"/>
      <c r="R50" s="242"/>
      <c r="S50" s="242"/>
      <c r="T50" s="196"/>
      <c r="U50" s="196"/>
      <c r="V50" s="41">
        <v>62</v>
      </c>
      <c r="W50" s="41">
        <v>80</v>
      </c>
      <c r="X50" s="41">
        <v>80</v>
      </c>
      <c r="Y50" s="41">
        <v>80</v>
      </c>
      <c r="Z50" s="196"/>
      <c r="AA50" s="41">
        <v>80</v>
      </c>
      <c r="AB50" s="41">
        <v>80</v>
      </c>
      <c r="AC50" s="323"/>
      <c r="AD50" s="41">
        <v>80</v>
      </c>
      <c r="AE50" s="41">
        <v>14</v>
      </c>
      <c r="AF50" s="336">
        <f t="shared" si="12"/>
        <v>1009</v>
      </c>
      <c r="AG50" s="336">
        <f t="shared" si="13"/>
        <v>733</v>
      </c>
      <c r="AH50" s="336">
        <f t="shared" si="14"/>
        <v>276</v>
      </c>
    </row>
    <row r="51" spans="1:34">
      <c r="A51" s="328" t="s">
        <v>1124</v>
      </c>
      <c r="B51" s="328" t="s">
        <v>107</v>
      </c>
      <c r="C51" s="41">
        <v>40</v>
      </c>
      <c r="D51" s="41">
        <v>19</v>
      </c>
      <c r="E51" s="328"/>
      <c r="F51" s="328"/>
      <c r="G51" s="240"/>
      <c r="H51" s="240"/>
      <c r="I51" s="240"/>
      <c r="J51" s="240"/>
      <c r="K51" s="240"/>
      <c r="L51" s="240"/>
      <c r="M51" s="240"/>
      <c r="N51" s="240"/>
      <c r="O51" s="240"/>
      <c r="P51" s="240"/>
      <c r="Q51" s="240"/>
      <c r="R51" s="240"/>
      <c r="S51" s="240"/>
      <c r="T51" s="240"/>
      <c r="U51" s="240"/>
      <c r="V51" s="240"/>
      <c r="W51" s="240"/>
      <c r="X51" s="240"/>
      <c r="Y51" s="240"/>
      <c r="Z51" s="240"/>
      <c r="AA51" s="240"/>
      <c r="AB51" s="240"/>
      <c r="AC51" s="240"/>
      <c r="AD51" s="240"/>
      <c r="AE51" s="240"/>
      <c r="AF51" s="336">
        <f t="shared" si="12"/>
        <v>59</v>
      </c>
      <c r="AG51" s="336">
        <f t="shared" si="13"/>
        <v>0</v>
      </c>
      <c r="AH51" s="336">
        <f t="shared" si="14"/>
        <v>0</v>
      </c>
    </row>
    <row r="52" spans="1:34">
      <c r="A52" s="332" t="s">
        <v>468</v>
      </c>
      <c r="B52" s="332" t="s">
        <v>107</v>
      </c>
      <c r="C52" s="41">
        <v>80</v>
      </c>
      <c r="D52" s="41">
        <v>25</v>
      </c>
      <c r="E52" s="41">
        <v>80</v>
      </c>
      <c r="F52" s="41">
        <v>70</v>
      </c>
      <c r="G52" s="41">
        <v>40</v>
      </c>
      <c r="H52" s="196"/>
      <c r="I52" s="196"/>
      <c r="J52" s="41">
        <v>40</v>
      </c>
      <c r="K52" s="100">
        <v>30</v>
      </c>
      <c r="L52" s="196"/>
      <c r="M52" s="196"/>
      <c r="N52" s="41">
        <v>7</v>
      </c>
      <c r="O52" s="323"/>
      <c r="P52" s="196"/>
      <c r="Q52" s="196"/>
      <c r="R52" s="196"/>
      <c r="S52" s="196"/>
      <c r="T52" s="196"/>
      <c r="U52" s="196"/>
      <c r="V52" s="196"/>
      <c r="W52" s="196"/>
      <c r="X52" s="41">
        <v>6</v>
      </c>
      <c r="Y52" s="196"/>
      <c r="Z52" s="41">
        <v>12</v>
      </c>
      <c r="AA52" s="196"/>
      <c r="AB52" s="196"/>
      <c r="AC52" s="196"/>
      <c r="AD52" s="196"/>
      <c r="AE52" s="196"/>
      <c r="AF52" s="336">
        <f t="shared" si="12"/>
        <v>390</v>
      </c>
      <c r="AG52" s="336">
        <f t="shared" si="13"/>
        <v>255</v>
      </c>
      <c r="AH52" s="336">
        <f t="shared" si="14"/>
        <v>30</v>
      </c>
    </row>
    <row r="53" spans="1:34">
      <c r="A53" s="332" t="s">
        <v>996</v>
      </c>
      <c r="B53" s="332" t="s">
        <v>314</v>
      </c>
      <c r="C53" s="196"/>
      <c r="D53" s="41">
        <v>61</v>
      </c>
      <c r="E53" s="41">
        <v>18</v>
      </c>
      <c r="F53" s="212"/>
      <c r="G53" s="212"/>
      <c r="H53" s="212"/>
      <c r="I53" s="212"/>
      <c r="J53" s="212"/>
      <c r="K53" s="242"/>
      <c r="L53" s="242"/>
      <c r="M53" s="242"/>
      <c r="N53" s="242"/>
      <c r="O53" s="242"/>
      <c r="P53" s="242"/>
      <c r="Q53" s="242"/>
      <c r="R53" s="242"/>
      <c r="S53" s="242"/>
      <c r="T53" s="242"/>
      <c r="U53" s="242"/>
      <c r="V53" s="242"/>
      <c r="W53" s="242"/>
      <c r="X53" s="242"/>
      <c r="Y53" s="242"/>
      <c r="Z53" s="242"/>
      <c r="AA53" s="242"/>
      <c r="AB53" s="242"/>
      <c r="AC53" s="242"/>
      <c r="AD53" s="242"/>
      <c r="AE53" s="242"/>
      <c r="AF53" s="336">
        <f t="shared" si="12"/>
        <v>79</v>
      </c>
      <c r="AG53" s="336">
        <f t="shared" si="13"/>
        <v>18</v>
      </c>
      <c r="AH53" s="336">
        <f t="shared" si="14"/>
        <v>0</v>
      </c>
    </row>
    <row r="54" spans="1:34">
      <c r="A54" s="332" t="s">
        <v>477</v>
      </c>
      <c r="B54" s="332" t="s">
        <v>314</v>
      </c>
      <c r="C54" s="41">
        <v>79</v>
      </c>
      <c r="D54" s="41">
        <v>55</v>
      </c>
      <c r="E54" s="41">
        <v>62</v>
      </c>
      <c r="F54" s="41">
        <v>80</v>
      </c>
      <c r="G54" s="41">
        <v>80</v>
      </c>
      <c r="H54" s="41">
        <v>80</v>
      </c>
      <c r="I54" s="41">
        <v>80</v>
      </c>
      <c r="J54" s="41">
        <v>40</v>
      </c>
      <c r="K54" s="242"/>
      <c r="L54" s="242"/>
      <c r="M54" s="242"/>
      <c r="N54" s="242"/>
      <c r="O54" s="319"/>
      <c r="P54" s="41">
        <v>80</v>
      </c>
      <c r="Q54" s="41">
        <v>80</v>
      </c>
      <c r="R54" s="41">
        <v>58</v>
      </c>
      <c r="S54" s="41">
        <v>54</v>
      </c>
      <c r="T54" s="41">
        <v>68</v>
      </c>
      <c r="U54" s="41">
        <v>60</v>
      </c>
      <c r="V54" s="41">
        <v>80</v>
      </c>
      <c r="W54" s="41">
        <v>80</v>
      </c>
      <c r="X54" s="319"/>
      <c r="Y54" s="319"/>
      <c r="Z54" s="319"/>
      <c r="AA54" s="319"/>
      <c r="AB54" s="41">
        <v>52</v>
      </c>
      <c r="AC54" s="41">
        <v>80</v>
      </c>
      <c r="AD54" s="41">
        <v>65</v>
      </c>
      <c r="AE54" s="41">
        <v>66</v>
      </c>
      <c r="AF54" s="336">
        <f t="shared" si="12"/>
        <v>1379</v>
      </c>
      <c r="AG54" s="336">
        <f t="shared" si="13"/>
        <v>947</v>
      </c>
      <c r="AH54" s="336">
        <f t="shared" si="14"/>
        <v>298</v>
      </c>
    </row>
    <row r="55" spans="1:34">
      <c r="A55" s="315"/>
      <c r="B55" s="315"/>
      <c r="C55" s="254"/>
      <c r="D55" s="254"/>
      <c r="E55" s="254"/>
      <c r="F55" s="254"/>
      <c r="G55" s="254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54"/>
      <c r="AE55" s="254"/>
      <c r="AF55" s="281"/>
      <c r="AG55" s="281"/>
      <c r="AH55" s="281"/>
    </row>
    <row r="56" spans="1:34">
      <c r="A56" s="316" t="s">
        <v>125</v>
      </c>
      <c r="B56" s="315"/>
      <c r="C56" s="254"/>
      <c r="D56" s="254"/>
      <c r="E56" s="254"/>
      <c r="F56" s="254"/>
      <c r="G56" s="254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54"/>
      <c r="AE56" s="254"/>
      <c r="AF56" s="281"/>
      <c r="AG56" s="281"/>
      <c r="AH56" s="281"/>
    </row>
    <row r="57" spans="1:34">
      <c r="A57" s="319" t="s">
        <v>813</v>
      </c>
      <c r="B57" s="315"/>
      <c r="C57" s="254"/>
      <c r="D57" s="254"/>
      <c r="E57" s="254"/>
      <c r="F57" s="254"/>
      <c r="G57" s="254"/>
      <c r="H57" s="254"/>
      <c r="I57" s="254"/>
      <c r="J57" s="254"/>
      <c r="K57" s="254"/>
      <c r="L57" s="254"/>
      <c r="M57" s="254"/>
      <c r="N57" s="254"/>
      <c r="O57" s="254"/>
      <c r="P57" s="254"/>
      <c r="Q57" s="254"/>
      <c r="R57" s="254"/>
      <c r="S57" s="254"/>
      <c r="T57" s="254"/>
      <c r="U57" s="254"/>
      <c r="V57" s="254"/>
      <c r="W57" s="254"/>
      <c r="X57" s="254"/>
      <c r="Y57" s="254"/>
      <c r="Z57" s="254"/>
      <c r="AA57" s="254"/>
      <c r="AB57" s="254"/>
      <c r="AC57" s="254"/>
      <c r="AD57" s="254"/>
      <c r="AE57" s="254"/>
      <c r="AF57" s="281"/>
      <c r="AG57" s="281"/>
      <c r="AH57" s="281"/>
    </row>
    <row r="58" spans="1:34">
      <c r="A58" s="320" t="s">
        <v>131</v>
      </c>
      <c r="B58" s="315"/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  <c r="S58" s="254"/>
      <c r="T58" s="254"/>
      <c r="U58" s="254"/>
      <c r="V58" s="254"/>
      <c r="W58" s="254"/>
      <c r="X58" s="254"/>
      <c r="Y58" s="254"/>
      <c r="Z58" s="254"/>
      <c r="AA58" s="254"/>
      <c r="AB58" s="254"/>
      <c r="AC58" s="254"/>
      <c r="AD58" s="254"/>
      <c r="AE58" s="254"/>
      <c r="AF58" s="281"/>
      <c r="AG58" s="281"/>
      <c r="AH58" s="281"/>
    </row>
    <row r="59" spans="1:34">
      <c r="A59" s="212" t="s">
        <v>123</v>
      </c>
      <c r="B59" s="315"/>
      <c r="C59" s="254"/>
      <c r="D59" s="254"/>
      <c r="E59" s="254"/>
      <c r="F59" s="254"/>
      <c r="G59" s="254"/>
      <c r="H59" s="254"/>
      <c r="I59" s="254"/>
      <c r="J59" s="254"/>
      <c r="K59" s="254"/>
      <c r="L59" s="254"/>
      <c r="M59" s="254"/>
      <c r="N59" s="254"/>
      <c r="O59" s="254"/>
      <c r="P59" s="254"/>
      <c r="Q59" s="254"/>
      <c r="R59" s="254"/>
      <c r="S59" s="254"/>
      <c r="T59" s="254"/>
      <c r="U59" s="254"/>
      <c r="V59" s="254"/>
      <c r="W59" s="254"/>
      <c r="X59" s="254"/>
      <c r="Y59" s="254"/>
      <c r="Z59" s="254"/>
      <c r="AA59" s="254"/>
      <c r="AB59" s="254"/>
      <c r="AC59" s="254"/>
      <c r="AD59" s="254"/>
      <c r="AE59" s="254"/>
      <c r="AF59" s="321"/>
      <c r="AG59" s="321"/>
      <c r="AH59" s="321"/>
    </row>
    <row r="60" spans="1:34">
      <c r="A60" s="322" t="s">
        <v>124</v>
      </c>
      <c r="B60" s="315"/>
      <c r="C60" s="254"/>
      <c r="D60" s="254"/>
      <c r="E60" s="254"/>
      <c r="F60" s="254"/>
      <c r="G60" s="254"/>
      <c r="H60" s="254"/>
      <c r="I60" s="254"/>
      <c r="J60" s="254"/>
      <c r="K60" s="254"/>
      <c r="L60" s="254"/>
      <c r="M60" s="254"/>
      <c r="N60" s="254"/>
      <c r="O60" s="254"/>
      <c r="P60" s="254"/>
      <c r="Q60" s="254"/>
      <c r="R60" s="254"/>
      <c r="S60" s="254"/>
      <c r="T60" s="254"/>
      <c r="U60" s="254"/>
      <c r="V60" s="254"/>
      <c r="W60" s="254"/>
      <c r="X60" s="254"/>
      <c r="Y60" s="254"/>
      <c r="Z60" s="254"/>
      <c r="AA60" s="254"/>
      <c r="AB60" s="254"/>
      <c r="AC60" s="254"/>
      <c r="AD60" s="254"/>
      <c r="AE60" s="254"/>
      <c r="AF60" s="321"/>
      <c r="AG60" s="321"/>
      <c r="AH60" s="321"/>
    </row>
    <row r="61" spans="1:34">
      <c r="A61" s="323" t="s">
        <v>126</v>
      </c>
      <c r="B61" s="315"/>
      <c r="C61" s="254"/>
      <c r="D61" s="254"/>
      <c r="E61" s="254"/>
      <c r="F61" s="254"/>
      <c r="G61" s="254"/>
      <c r="H61" s="254"/>
      <c r="I61" s="254"/>
      <c r="J61" s="254"/>
      <c r="K61" s="254"/>
      <c r="L61" s="254"/>
      <c r="M61" s="254"/>
      <c r="N61" s="254"/>
      <c r="O61" s="254"/>
      <c r="P61" s="254"/>
      <c r="Q61" s="254"/>
      <c r="R61" s="254"/>
      <c r="S61" s="254"/>
      <c r="T61" s="254"/>
      <c r="U61" s="254"/>
      <c r="V61" s="254"/>
      <c r="W61" s="254"/>
      <c r="X61" s="254"/>
      <c r="Y61" s="254"/>
      <c r="Z61" s="254"/>
      <c r="AA61" s="254"/>
      <c r="AB61" s="254"/>
      <c r="AC61" s="254"/>
      <c r="AD61" s="254"/>
      <c r="AE61" s="254"/>
      <c r="AF61" s="321"/>
      <c r="AG61" s="321"/>
      <c r="AH61" s="321"/>
    </row>
    <row r="62" spans="1:34">
      <c r="A62" s="196" t="s">
        <v>127</v>
      </c>
      <c r="B62" s="315"/>
      <c r="C62" s="254"/>
      <c r="D62" s="254"/>
      <c r="E62" s="254"/>
      <c r="F62" s="254"/>
      <c r="G62" s="254"/>
      <c r="H62" s="254"/>
      <c r="I62" s="254"/>
      <c r="J62" s="254"/>
      <c r="K62" s="254"/>
      <c r="L62" s="254"/>
      <c r="M62" s="254"/>
      <c r="N62" s="254"/>
      <c r="O62" s="254"/>
      <c r="P62" s="254"/>
      <c r="Q62" s="254"/>
      <c r="R62" s="254"/>
      <c r="S62" s="254"/>
      <c r="T62" s="254"/>
      <c r="U62" s="254"/>
      <c r="V62" s="254"/>
      <c r="W62" s="254"/>
      <c r="X62" s="254"/>
      <c r="Y62" s="254"/>
      <c r="Z62" s="254"/>
      <c r="AA62" s="254"/>
      <c r="AB62" s="254"/>
      <c r="AC62" s="254"/>
      <c r="AD62" s="254"/>
      <c r="AE62" s="254"/>
      <c r="AF62" s="321"/>
      <c r="AG62" s="321"/>
      <c r="AH62" s="321"/>
    </row>
    <row r="63" spans="1:34">
      <c r="A63" s="324" t="s">
        <v>132</v>
      </c>
      <c r="B63" s="315"/>
      <c r="C63" s="254"/>
      <c r="D63" s="254"/>
      <c r="E63" s="254"/>
      <c r="F63" s="254"/>
      <c r="G63" s="254"/>
      <c r="H63" s="254"/>
      <c r="I63" s="254"/>
      <c r="J63" s="254"/>
      <c r="K63" s="254"/>
      <c r="L63" s="254"/>
      <c r="M63" s="254"/>
      <c r="N63" s="254"/>
      <c r="O63" s="254"/>
      <c r="P63" s="254"/>
      <c r="Q63" s="254"/>
      <c r="R63" s="254"/>
      <c r="S63" s="254"/>
      <c r="T63" s="254"/>
      <c r="U63" s="254"/>
      <c r="V63" s="254"/>
      <c r="W63" s="254"/>
      <c r="X63" s="254"/>
      <c r="Y63" s="254"/>
      <c r="Z63" s="254"/>
      <c r="AA63" s="254"/>
      <c r="AB63" s="254"/>
      <c r="AC63" s="254"/>
      <c r="AD63" s="254"/>
      <c r="AE63" s="254"/>
      <c r="AF63" s="321"/>
      <c r="AG63" s="321"/>
      <c r="AH63" s="321"/>
    </row>
    <row r="64" spans="1:34">
      <c r="A64" s="240" t="s">
        <v>272</v>
      </c>
      <c r="B64" s="315"/>
      <c r="C64" s="254"/>
      <c r="D64" s="254"/>
      <c r="E64" s="254"/>
      <c r="F64" s="254"/>
      <c r="G64" s="254"/>
      <c r="H64" s="254"/>
      <c r="I64" s="254"/>
      <c r="J64" s="254"/>
      <c r="K64" s="254"/>
      <c r="L64" s="254"/>
      <c r="M64" s="254"/>
      <c r="N64" s="254"/>
      <c r="O64" s="254"/>
      <c r="P64" s="254"/>
      <c r="Q64" s="254"/>
      <c r="R64" s="254"/>
      <c r="S64" s="254"/>
      <c r="T64" s="254"/>
      <c r="U64" s="254"/>
      <c r="V64" s="254"/>
      <c r="W64" s="254"/>
      <c r="X64" s="254"/>
      <c r="Y64" s="254"/>
      <c r="Z64" s="254"/>
      <c r="AA64" s="254"/>
      <c r="AB64" s="254"/>
      <c r="AC64" s="254"/>
      <c r="AD64" s="254"/>
      <c r="AE64" s="254"/>
      <c r="AF64" s="321"/>
      <c r="AG64" s="321"/>
      <c r="AH64" s="321"/>
    </row>
    <row r="65" spans="1:34">
      <c r="A65" s="333" t="s">
        <v>827</v>
      </c>
      <c r="B65" s="315"/>
      <c r="C65" s="254"/>
      <c r="D65" s="254"/>
      <c r="E65" s="254"/>
      <c r="F65" s="254"/>
      <c r="G65" s="254"/>
      <c r="H65" s="254"/>
      <c r="I65" s="254"/>
      <c r="J65" s="254"/>
      <c r="K65" s="254"/>
      <c r="L65" s="254"/>
      <c r="M65" s="254"/>
      <c r="N65" s="254"/>
      <c r="O65" s="254"/>
      <c r="P65" s="254"/>
      <c r="Q65" s="254"/>
      <c r="R65" s="254"/>
      <c r="S65" s="254"/>
      <c r="T65" s="254"/>
      <c r="U65" s="254"/>
      <c r="V65" s="254"/>
      <c r="W65" s="254"/>
      <c r="X65" s="254"/>
      <c r="Y65" s="254"/>
      <c r="Z65" s="254"/>
      <c r="AA65" s="254"/>
      <c r="AB65" s="254"/>
      <c r="AC65" s="254"/>
      <c r="AD65" s="254"/>
      <c r="AE65" s="254"/>
      <c r="AF65" s="321"/>
      <c r="AG65" s="321"/>
      <c r="AH65" s="321"/>
    </row>
  </sheetData>
  <mergeCells count="8">
    <mergeCell ref="X1:AE1"/>
    <mergeCell ref="AF1:AH1"/>
    <mergeCell ref="E1:J1"/>
    <mergeCell ref="K1:L1"/>
    <mergeCell ref="M1:P1"/>
    <mergeCell ref="Q1:R1"/>
    <mergeCell ref="S1:U1"/>
    <mergeCell ref="V1:W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O69"/>
  <sheetViews>
    <sheetView workbookViewId="0">
      <selection activeCell="B58" sqref="B58:C58"/>
    </sheetView>
  </sheetViews>
  <sheetFormatPr defaultColWidth="11" defaultRowHeight="15.6"/>
  <cols>
    <col min="1" max="1" width="3.8984375" bestFit="1" customWidth="1"/>
    <col min="2" max="2" width="13.59765625" bestFit="1" customWidth="1"/>
    <col min="3" max="3" width="16.09765625" bestFit="1" customWidth="1"/>
    <col min="4" max="4" width="19.59765625" style="42" bestFit="1" customWidth="1"/>
    <col min="5" max="5" width="19.3984375" style="42" bestFit="1" customWidth="1"/>
    <col min="6" max="6" width="15.5" style="42" bestFit="1" customWidth="1"/>
    <col min="7" max="7" width="6.5" style="42" bestFit="1" customWidth="1"/>
    <col min="8" max="8" width="6.8984375" style="42" bestFit="1" customWidth="1"/>
    <col min="9" max="9" width="17.59765625" style="42" bestFit="1" customWidth="1"/>
    <col min="10" max="10" width="6.3984375" style="42" bestFit="1" customWidth="1"/>
    <col min="11" max="11" width="7" style="42" bestFit="1" customWidth="1"/>
    <col min="12" max="12" width="17.09765625" style="42" bestFit="1" customWidth="1"/>
    <col min="13" max="13" width="17.3984375" style="42" bestFit="1" customWidth="1"/>
  </cols>
  <sheetData>
    <row r="1" spans="1:13" ht="71.099999999999994" customHeight="1">
      <c r="A1" s="346"/>
      <c r="B1" s="347"/>
      <c r="C1" s="624" t="s">
        <v>1286</v>
      </c>
      <c r="D1" s="612"/>
      <c r="E1" s="612"/>
      <c r="F1" s="612"/>
      <c r="G1" s="612"/>
      <c r="H1" s="612"/>
      <c r="I1" s="612"/>
      <c r="J1" s="612"/>
      <c r="K1" s="612"/>
      <c r="L1" s="254"/>
      <c r="M1" s="373"/>
    </row>
    <row r="2" spans="1:13" ht="17.399999999999999">
      <c r="A2" s="348"/>
      <c r="B2" s="349" t="s">
        <v>1012</v>
      </c>
      <c r="C2" s="350" t="s">
        <v>1013</v>
      </c>
      <c r="D2" s="351" t="s">
        <v>1014</v>
      </c>
      <c r="E2" s="352" t="s">
        <v>1015</v>
      </c>
      <c r="F2" s="352" t="s">
        <v>1016</v>
      </c>
      <c r="G2" s="353" t="s">
        <v>46</v>
      </c>
      <c r="H2" s="354" t="s">
        <v>1017</v>
      </c>
      <c r="I2" s="354" t="s">
        <v>48</v>
      </c>
      <c r="J2" s="354" t="s">
        <v>1018</v>
      </c>
      <c r="K2" s="354" t="s">
        <v>295</v>
      </c>
      <c r="L2" s="374" t="s">
        <v>51</v>
      </c>
      <c r="M2" s="374" t="s">
        <v>52</v>
      </c>
    </row>
    <row r="3" spans="1:13" ht="17.399999999999999">
      <c r="A3" s="355">
        <v>1</v>
      </c>
      <c r="B3" s="413" t="s">
        <v>1128</v>
      </c>
      <c r="C3" s="413" t="s">
        <v>1129</v>
      </c>
      <c r="D3" s="41">
        <v>6</v>
      </c>
      <c r="E3" s="41">
        <v>3</v>
      </c>
      <c r="F3" s="41">
        <f>SUM(D3:E3)</f>
        <v>9</v>
      </c>
      <c r="G3" s="41">
        <v>1</v>
      </c>
      <c r="H3" s="41"/>
      <c r="I3" s="41"/>
      <c r="J3" s="41"/>
      <c r="K3" s="41">
        <v>5</v>
      </c>
      <c r="L3" s="41">
        <v>1</v>
      </c>
      <c r="M3" s="41"/>
    </row>
    <row r="4" spans="1:13" ht="17.399999999999999">
      <c r="A4" s="355">
        <v>2</v>
      </c>
      <c r="B4" s="413" t="s">
        <v>1025</v>
      </c>
      <c r="C4" s="413" t="s">
        <v>1026</v>
      </c>
      <c r="D4" s="41">
        <v>6</v>
      </c>
      <c r="E4" s="41">
        <v>2</v>
      </c>
      <c r="F4" s="41">
        <f>SUM(D4:E4)</f>
        <v>8</v>
      </c>
      <c r="G4" s="41">
        <v>2</v>
      </c>
      <c r="H4" s="41"/>
      <c r="I4" s="41"/>
      <c r="J4" s="41"/>
      <c r="K4" s="41">
        <v>10</v>
      </c>
      <c r="L4" s="41"/>
      <c r="M4" s="41"/>
    </row>
    <row r="5" spans="1:13" ht="17.399999999999999">
      <c r="A5" s="355">
        <v>3</v>
      </c>
      <c r="B5" s="413" t="s">
        <v>1027</v>
      </c>
      <c r="C5" s="413" t="s">
        <v>1028</v>
      </c>
      <c r="D5" s="41">
        <v>9</v>
      </c>
      <c r="E5" s="41">
        <v>6</v>
      </c>
      <c r="F5" s="41">
        <f t="shared" ref="F5:F65" si="0">SUM(D5:E5)</f>
        <v>15</v>
      </c>
      <c r="G5" s="41"/>
      <c r="H5" s="41"/>
      <c r="I5" s="41"/>
      <c r="J5" s="41"/>
      <c r="K5" s="41"/>
      <c r="L5" s="41"/>
      <c r="M5" s="41"/>
    </row>
    <row r="6" spans="1:13" ht="17.399999999999999">
      <c r="A6" s="355">
        <v>4</v>
      </c>
      <c r="B6" s="414" t="s">
        <v>1031</v>
      </c>
      <c r="C6" s="413" t="s">
        <v>1032</v>
      </c>
      <c r="D6" s="41">
        <v>8</v>
      </c>
      <c r="E6" s="41">
        <v>5</v>
      </c>
      <c r="F6" s="41">
        <f t="shared" si="0"/>
        <v>13</v>
      </c>
      <c r="G6" s="41">
        <v>1</v>
      </c>
      <c r="H6" s="41"/>
      <c r="I6" s="41"/>
      <c r="J6" s="41"/>
      <c r="K6" s="41">
        <v>5</v>
      </c>
      <c r="L6" s="41"/>
      <c r="M6" s="41"/>
    </row>
    <row r="7" spans="1:13" ht="17.399999999999999">
      <c r="A7" s="355">
        <v>5</v>
      </c>
      <c r="B7" s="413" t="s">
        <v>1295</v>
      </c>
      <c r="C7" s="413" t="s">
        <v>1296</v>
      </c>
      <c r="D7" s="41">
        <v>7</v>
      </c>
      <c r="E7" s="41">
        <v>3</v>
      </c>
      <c r="F7" s="41">
        <f t="shared" si="0"/>
        <v>10</v>
      </c>
      <c r="G7" s="41"/>
      <c r="H7" s="41"/>
      <c r="I7" s="41"/>
      <c r="J7" s="41"/>
      <c r="K7" s="41"/>
      <c r="L7" s="41"/>
      <c r="M7" s="41"/>
    </row>
    <row r="8" spans="1:13" ht="17.399999999999999">
      <c r="A8" s="355">
        <v>6</v>
      </c>
      <c r="B8" s="413" t="s">
        <v>1297</v>
      </c>
      <c r="C8" s="413" t="s">
        <v>1298</v>
      </c>
      <c r="D8" s="41">
        <v>8</v>
      </c>
      <c r="E8" s="41">
        <v>4</v>
      </c>
      <c r="F8" s="41">
        <f t="shared" si="0"/>
        <v>12</v>
      </c>
      <c r="G8" s="41"/>
      <c r="H8" s="41">
        <v>3</v>
      </c>
      <c r="I8" s="41">
        <v>9</v>
      </c>
      <c r="J8" s="41"/>
      <c r="K8" s="41">
        <v>27</v>
      </c>
      <c r="L8" s="41"/>
      <c r="M8" s="41"/>
    </row>
    <row r="9" spans="1:13" ht="17.399999999999999">
      <c r="A9" s="355">
        <v>7</v>
      </c>
      <c r="B9" s="414" t="s">
        <v>1033</v>
      </c>
      <c r="C9" s="413" t="s">
        <v>1034</v>
      </c>
      <c r="D9" s="41">
        <v>7</v>
      </c>
      <c r="E9" s="41">
        <v>4</v>
      </c>
      <c r="F9" s="41">
        <f t="shared" si="0"/>
        <v>11</v>
      </c>
      <c r="G9" s="41">
        <v>1</v>
      </c>
      <c r="H9" s="41"/>
      <c r="I9" s="41"/>
      <c r="J9" s="41"/>
      <c r="K9" s="41">
        <v>5</v>
      </c>
      <c r="L9" s="41">
        <v>1</v>
      </c>
      <c r="M9" s="41"/>
    </row>
    <row r="10" spans="1:13" ht="17.399999999999999">
      <c r="A10" s="355">
        <v>8</v>
      </c>
      <c r="B10" s="413" t="s">
        <v>1035</v>
      </c>
      <c r="C10" s="413" t="s">
        <v>1036</v>
      </c>
      <c r="D10" s="41">
        <v>9</v>
      </c>
      <c r="E10" s="41">
        <v>4</v>
      </c>
      <c r="F10" s="41">
        <f t="shared" si="0"/>
        <v>13</v>
      </c>
      <c r="G10" s="41">
        <v>3</v>
      </c>
      <c r="H10" s="41"/>
      <c r="I10" s="41"/>
      <c r="J10" s="41"/>
      <c r="K10" s="41">
        <v>15</v>
      </c>
      <c r="L10" s="41"/>
      <c r="M10" s="41"/>
    </row>
    <row r="11" spans="1:13" ht="17.399999999999999">
      <c r="A11" s="355">
        <v>9</v>
      </c>
      <c r="B11" s="413" t="s">
        <v>1130</v>
      </c>
      <c r="C11" s="413" t="s">
        <v>1131</v>
      </c>
      <c r="D11" s="41">
        <v>2</v>
      </c>
      <c r="E11" s="41"/>
      <c r="F11" s="41">
        <f t="shared" si="0"/>
        <v>2</v>
      </c>
      <c r="G11" s="41"/>
      <c r="H11" s="41">
        <v>1</v>
      </c>
      <c r="I11" s="41">
        <v>1</v>
      </c>
      <c r="J11" s="41"/>
      <c r="K11" s="41">
        <v>5</v>
      </c>
      <c r="L11" s="41"/>
      <c r="M11" s="41"/>
    </row>
    <row r="12" spans="1:13" ht="17.399999999999999">
      <c r="A12" s="355">
        <v>10</v>
      </c>
      <c r="B12" s="413" t="s">
        <v>1093</v>
      </c>
      <c r="C12" s="413" t="s">
        <v>1094</v>
      </c>
      <c r="D12" s="41">
        <v>7</v>
      </c>
      <c r="E12" s="41">
        <v>4</v>
      </c>
      <c r="F12" s="41">
        <f t="shared" si="0"/>
        <v>11</v>
      </c>
      <c r="G12" s="41">
        <v>3</v>
      </c>
      <c r="H12" s="41"/>
      <c r="I12" s="41"/>
      <c r="J12" s="41"/>
      <c r="K12" s="41">
        <v>15</v>
      </c>
      <c r="L12" s="41"/>
      <c r="M12" s="41">
        <v>1</v>
      </c>
    </row>
    <row r="13" spans="1:13" ht="17.399999999999999">
      <c r="A13" s="355">
        <v>11</v>
      </c>
      <c r="B13" s="413" t="s">
        <v>1299</v>
      </c>
      <c r="C13" s="413" t="s">
        <v>1300</v>
      </c>
      <c r="D13" s="41">
        <v>2</v>
      </c>
      <c r="E13" s="41"/>
      <c r="F13" s="41">
        <f t="shared" si="0"/>
        <v>2</v>
      </c>
      <c r="G13" s="41"/>
      <c r="H13" s="41"/>
      <c r="I13" s="41"/>
      <c r="J13" s="41"/>
      <c r="K13" s="41"/>
      <c r="L13" s="41"/>
      <c r="M13" s="41"/>
    </row>
    <row r="14" spans="1:13" ht="17.399999999999999">
      <c r="A14" s="355">
        <v>12</v>
      </c>
      <c r="B14" s="413" t="s">
        <v>1039</v>
      </c>
      <c r="C14" s="413" t="s">
        <v>1040</v>
      </c>
      <c r="D14" s="41">
        <v>9</v>
      </c>
      <c r="E14" s="41">
        <v>4</v>
      </c>
      <c r="F14" s="41">
        <f t="shared" si="0"/>
        <v>13</v>
      </c>
      <c r="G14" s="41">
        <v>1</v>
      </c>
      <c r="H14" s="41">
        <v>5</v>
      </c>
      <c r="I14" s="41">
        <v>17</v>
      </c>
      <c r="J14" s="41"/>
      <c r="K14" s="41">
        <v>54</v>
      </c>
      <c r="L14" s="41">
        <v>1</v>
      </c>
      <c r="M14" s="41"/>
    </row>
    <row r="15" spans="1:13" ht="17.399999999999999">
      <c r="A15" s="355">
        <v>13</v>
      </c>
      <c r="B15" s="413" t="s">
        <v>1041</v>
      </c>
      <c r="C15" s="413" t="s">
        <v>1036</v>
      </c>
      <c r="D15" s="41"/>
      <c r="E15" s="41"/>
      <c r="F15" s="41">
        <f t="shared" si="0"/>
        <v>0</v>
      </c>
      <c r="G15" s="41"/>
      <c r="H15" s="41"/>
      <c r="I15" s="41"/>
      <c r="J15" s="41"/>
      <c r="K15" s="41"/>
      <c r="L15" s="41"/>
      <c r="M15" s="41"/>
    </row>
    <row r="16" spans="1:13" ht="17.399999999999999">
      <c r="A16" s="355">
        <v>14</v>
      </c>
      <c r="B16" s="413" t="s">
        <v>1132</v>
      </c>
      <c r="C16" s="413" t="s">
        <v>1133</v>
      </c>
      <c r="D16" s="41">
        <v>7</v>
      </c>
      <c r="E16" s="41">
        <v>1</v>
      </c>
      <c r="F16" s="41">
        <f t="shared" si="0"/>
        <v>8</v>
      </c>
      <c r="G16" s="41"/>
      <c r="H16" s="41"/>
      <c r="I16" s="41"/>
      <c r="J16" s="41"/>
      <c r="K16" s="41"/>
      <c r="L16" s="41"/>
      <c r="M16" s="41"/>
    </row>
    <row r="17" spans="1:13" ht="17.399999999999999">
      <c r="A17" s="355">
        <v>15</v>
      </c>
      <c r="B17" s="413" t="s">
        <v>1047</v>
      </c>
      <c r="C17" s="413" t="s">
        <v>1048</v>
      </c>
      <c r="D17" s="41"/>
      <c r="E17" s="41"/>
      <c r="F17" s="41">
        <f t="shared" si="0"/>
        <v>0</v>
      </c>
      <c r="G17" s="41"/>
      <c r="H17" s="41"/>
      <c r="I17" s="41"/>
      <c r="J17" s="41"/>
      <c r="K17" s="41"/>
      <c r="L17" s="41"/>
      <c r="M17" s="41"/>
    </row>
    <row r="18" spans="1:13" ht="17.399999999999999">
      <c r="A18" s="355">
        <v>16</v>
      </c>
      <c r="B18" s="413" t="s">
        <v>1189</v>
      </c>
      <c r="C18" s="413" t="s">
        <v>1190</v>
      </c>
      <c r="D18" s="41">
        <v>12</v>
      </c>
      <c r="E18" s="41">
        <v>5</v>
      </c>
      <c r="F18" s="41">
        <f t="shared" si="0"/>
        <v>17</v>
      </c>
      <c r="G18" s="41">
        <v>4</v>
      </c>
      <c r="H18" s="41"/>
      <c r="I18" s="41"/>
      <c r="J18" s="41"/>
      <c r="K18" s="41">
        <v>20</v>
      </c>
      <c r="L18" s="41">
        <v>1</v>
      </c>
      <c r="M18" s="41"/>
    </row>
    <row r="19" spans="1:13" ht="17.399999999999999">
      <c r="A19" s="355">
        <v>17</v>
      </c>
      <c r="B19" s="413" t="s">
        <v>1049</v>
      </c>
      <c r="C19" s="413" t="s">
        <v>1050</v>
      </c>
      <c r="D19" s="41">
        <v>6</v>
      </c>
      <c r="E19" s="41">
        <v>5</v>
      </c>
      <c r="F19" s="41">
        <f t="shared" si="0"/>
        <v>11</v>
      </c>
      <c r="G19" s="41"/>
      <c r="H19" s="41"/>
      <c r="I19" s="41"/>
      <c r="J19" s="41"/>
      <c r="K19" s="41"/>
      <c r="L19" s="41"/>
      <c r="M19" s="41"/>
    </row>
    <row r="20" spans="1:13" ht="17.399999999999999">
      <c r="A20" s="355">
        <v>18</v>
      </c>
      <c r="B20" s="413" t="s">
        <v>1147</v>
      </c>
      <c r="C20" s="413" t="s">
        <v>1148</v>
      </c>
      <c r="D20" s="41">
        <v>10</v>
      </c>
      <c r="E20" s="41">
        <v>4</v>
      </c>
      <c r="F20" s="41">
        <f t="shared" si="0"/>
        <v>14</v>
      </c>
      <c r="G20" s="41"/>
      <c r="H20" s="41"/>
      <c r="I20" s="41"/>
      <c r="J20" s="41"/>
      <c r="K20" s="41"/>
      <c r="L20" s="41"/>
      <c r="M20" s="41"/>
    </row>
    <row r="21" spans="1:13" ht="17.399999999999999">
      <c r="A21" s="355">
        <v>19</v>
      </c>
      <c r="B21" s="413" t="s">
        <v>1053</v>
      </c>
      <c r="C21" s="413" t="s">
        <v>1054</v>
      </c>
      <c r="D21" s="41">
        <v>7</v>
      </c>
      <c r="E21" s="41">
        <v>3</v>
      </c>
      <c r="F21" s="41">
        <f t="shared" si="0"/>
        <v>10</v>
      </c>
      <c r="G21" s="41"/>
      <c r="H21" s="41"/>
      <c r="I21" s="41"/>
      <c r="J21" s="41"/>
      <c r="K21" s="41"/>
      <c r="L21" s="41"/>
      <c r="M21" s="41"/>
    </row>
    <row r="22" spans="1:13" ht="17.399999999999999">
      <c r="A22" s="355">
        <v>20</v>
      </c>
      <c r="B22" s="413" t="s">
        <v>1301</v>
      </c>
      <c r="C22" s="413" t="s">
        <v>1302</v>
      </c>
      <c r="D22" s="41">
        <v>11</v>
      </c>
      <c r="E22" s="41">
        <v>4</v>
      </c>
      <c r="F22" s="41">
        <f t="shared" si="0"/>
        <v>15</v>
      </c>
      <c r="G22" s="41"/>
      <c r="H22" s="41"/>
      <c r="I22" s="41"/>
      <c r="J22" s="41"/>
      <c r="K22" s="41"/>
      <c r="L22" s="41"/>
      <c r="M22" s="41"/>
    </row>
    <row r="23" spans="1:13" ht="17.399999999999999">
      <c r="A23" s="355">
        <v>21</v>
      </c>
      <c r="B23" s="413" t="s">
        <v>1055</v>
      </c>
      <c r="C23" s="413" t="s">
        <v>1056</v>
      </c>
      <c r="D23" s="41">
        <v>6</v>
      </c>
      <c r="E23" s="41">
        <v>3</v>
      </c>
      <c r="F23" s="41">
        <f t="shared" si="0"/>
        <v>9</v>
      </c>
      <c r="G23" s="41"/>
      <c r="H23" s="41"/>
      <c r="I23" s="41"/>
      <c r="J23" s="41"/>
      <c r="K23" s="41"/>
      <c r="L23" s="41"/>
      <c r="M23" s="41"/>
    </row>
    <row r="24" spans="1:13" ht="17.399999999999999">
      <c r="A24" s="355">
        <v>22</v>
      </c>
      <c r="B24" s="413" t="s">
        <v>1303</v>
      </c>
      <c r="C24" s="413" t="s">
        <v>1304</v>
      </c>
      <c r="D24" s="41">
        <v>5</v>
      </c>
      <c r="E24" s="41">
        <v>4</v>
      </c>
      <c r="F24" s="41">
        <f t="shared" si="0"/>
        <v>9</v>
      </c>
      <c r="G24" s="41"/>
      <c r="H24" s="41"/>
      <c r="I24" s="41"/>
      <c r="J24" s="41"/>
      <c r="K24" s="41"/>
      <c r="L24" s="41">
        <v>1</v>
      </c>
      <c r="M24" s="41"/>
    </row>
    <row r="25" spans="1:13" ht="17.399999999999999">
      <c r="A25" s="355">
        <v>23</v>
      </c>
      <c r="B25" s="413" t="s">
        <v>1099</v>
      </c>
      <c r="C25" s="413" t="s">
        <v>1096</v>
      </c>
      <c r="D25" s="41">
        <v>11</v>
      </c>
      <c r="E25" s="41">
        <v>3</v>
      </c>
      <c r="F25" s="41">
        <f t="shared" si="0"/>
        <v>14</v>
      </c>
      <c r="G25" s="41">
        <v>3</v>
      </c>
      <c r="H25" s="41"/>
      <c r="I25" s="41"/>
      <c r="J25" s="41"/>
      <c r="K25" s="41">
        <v>15</v>
      </c>
      <c r="L25" s="41">
        <v>2</v>
      </c>
      <c r="M25" s="41"/>
    </row>
    <row r="26" spans="1:13" ht="17.399999999999999">
      <c r="A26" s="355">
        <v>24</v>
      </c>
      <c r="B26" s="413" t="s">
        <v>1057</v>
      </c>
      <c r="C26" s="413" t="s">
        <v>1046</v>
      </c>
      <c r="D26" s="41">
        <v>5</v>
      </c>
      <c r="E26" s="41">
        <v>3</v>
      </c>
      <c r="F26" s="41">
        <f t="shared" si="0"/>
        <v>8</v>
      </c>
      <c r="G26" s="41"/>
      <c r="H26" s="41"/>
      <c r="I26" s="41"/>
      <c r="J26" s="41"/>
      <c r="K26" s="41"/>
      <c r="L26" s="41"/>
      <c r="M26" s="41"/>
    </row>
    <row r="27" spans="1:13" ht="17.399999999999999">
      <c r="A27" s="355">
        <v>25</v>
      </c>
      <c r="B27" s="413" t="s">
        <v>1305</v>
      </c>
      <c r="C27" s="413" t="s">
        <v>1306</v>
      </c>
      <c r="D27" s="41">
        <v>8</v>
      </c>
      <c r="E27" s="41">
        <v>2</v>
      </c>
      <c r="F27" s="41">
        <f t="shared" si="0"/>
        <v>10</v>
      </c>
      <c r="G27" s="41"/>
      <c r="H27" s="41"/>
      <c r="I27" s="41"/>
      <c r="J27" s="41"/>
      <c r="K27" s="41"/>
      <c r="L27" s="41"/>
      <c r="M27" s="41"/>
    </row>
    <row r="28" spans="1:13" ht="17.399999999999999">
      <c r="A28" s="355">
        <v>26</v>
      </c>
      <c r="B28" s="413" t="s">
        <v>1149</v>
      </c>
      <c r="C28" s="413" t="s">
        <v>1150</v>
      </c>
      <c r="D28" s="41">
        <v>7</v>
      </c>
      <c r="E28" s="41">
        <v>3</v>
      </c>
      <c r="F28" s="41">
        <f t="shared" si="0"/>
        <v>10</v>
      </c>
      <c r="G28" s="41">
        <v>2</v>
      </c>
      <c r="H28" s="41"/>
      <c r="I28" s="41"/>
      <c r="J28" s="41"/>
      <c r="K28" s="41">
        <v>10</v>
      </c>
      <c r="L28" s="41"/>
      <c r="M28" s="41"/>
    </row>
    <row r="29" spans="1:13" ht="17.399999999999999">
      <c r="A29" s="355">
        <v>27</v>
      </c>
      <c r="B29" s="413" t="s">
        <v>1307</v>
      </c>
      <c r="C29" s="413" t="s">
        <v>1308</v>
      </c>
      <c r="D29" s="41">
        <v>1</v>
      </c>
      <c r="E29" s="41">
        <v>4</v>
      </c>
      <c r="F29" s="41">
        <f t="shared" si="0"/>
        <v>5</v>
      </c>
      <c r="G29" s="41"/>
      <c r="H29" s="41"/>
      <c r="I29" s="41"/>
      <c r="J29" s="41"/>
      <c r="K29" s="41"/>
      <c r="L29" s="41"/>
      <c r="M29" s="41"/>
    </row>
    <row r="30" spans="1:13" ht="17.399999999999999">
      <c r="A30" s="355">
        <v>28</v>
      </c>
      <c r="B30" s="413" t="s">
        <v>1060</v>
      </c>
      <c r="C30" s="413" t="s">
        <v>1061</v>
      </c>
      <c r="D30" s="41">
        <v>9</v>
      </c>
      <c r="E30" s="41">
        <v>4</v>
      </c>
      <c r="F30" s="41">
        <f t="shared" si="0"/>
        <v>13</v>
      </c>
      <c r="G30" s="41">
        <v>2</v>
      </c>
      <c r="H30" s="41"/>
      <c r="I30" s="41"/>
      <c r="J30" s="41"/>
      <c r="K30" s="41">
        <v>10</v>
      </c>
      <c r="L30" s="41"/>
      <c r="M30" s="41"/>
    </row>
    <row r="31" spans="1:13" ht="17.399999999999999">
      <c r="A31" s="355">
        <v>29</v>
      </c>
      <c r="B31" s="413" t="s">
        <v>1063</v>
      </c>
      <c r="C31" s="413" t="s">
        <v>1064</v>
      </c>
      <c r="D31" s="41">
        <v>11</v>
      </c>
      <c r="E31" s="41">
        <v>3</v>
      </c>
      <c r="F31" s="41">
        <f t="shared" si="0"/>
        <v>14</v>
      </c>
      <c r="G31" s="41">
        <v>2</v>
      </c>
      <c r="H31" s="41"/>
      <c r="I31" s="41"/>
      <c r="J31" s="41"/>
      <c r="K31" s="41">
        <v>10</v>
      </c>
      <c r="L31" s="41"/>
      <c r="M31" s="41">
        <v>2</v>
      </c>
    </row>
    <row r="32" spans="1:13" ht="17.399999999999999">
      <c r="A32" s="355">
        <v>30</v>
      </c>
      <c r="B32" s="413" t="s">
        <v>1309</v>
      </c>
      <c r="C32" s="413" t="s">
        <v>1310</v>
      </c>
      <c r="D32" s="41">
        <v>10</v>
      </c>
      <c r="E32" s="41">
        <v>2</v>
      </c>
      <c r="F32" s="41">
        <f t="shared" si="0"/>
        <v>12</v>
      </c>
      <c r="G32" s="41"/>
      <c r="H32" s="41"/>
      <c r="I32" s="41"/>
      <c r="J32" s="41"/>
      <c r="K32" s="41"/>
      <c r="L32" s="41">
        <v>1</v>
      </c>
      <c r="M32" s="41">
        <v>1</v>
      </c>
    </row>
    <row r="33" spans="1:13" ht="17.399999999999999">
      <c r="A33" s="355">
        <v>31</v>
      </c>
      <c r="B33" s="413" t="s">
        <v>1136</v>
      </c>
      <c r="C33" s="413" t="s">
        <v>1137</v>
      </c>
      <c r="D33" s="41">
        <v>1</v>
      </c>
      <c r="E33" s="41">
        <v>3</v>
      </c>
      <c r="F33" s="41">
        <f t="shared" si="0"/>
        <v>4</v>
      </c>
      <c r="G33" s="41"/>
      <c r="H33" s="41"/>
      <c r="I33" s="41"/>
      <c r="J33" s="41"/>
      <c r="K33" s="41"/>
      <c r="L33" s="41"/>
      <c r="M33" s="41"/>
    </row>
    <row r="34" spans="1:13" ht="17.399999999999999">
      <c r="A34" s="355">
        <v>32</v>
      </c>
      <c r="B34" s="413" t="s">
        <v>1069</v>
      </c>
      <c r="C34" s="413" t="s">
        <v>1070</v>
      </c>
      <c r="D34" s="41">
        <v>5</v>
      </c>
      <c r="E34" s="41">
        <v>5</v>
      </c>
      <c r="F34" s="41">
        <f t="shared" si="0"/>
        <v>10</v>
      </c>
      <c r="G34" s="41">
        <v>1</v>
      </c>
      <c r="H34" s="41"/>
      <c r="I34" s="41"/>
      <c r="J34" s="41"/>
      <c r="K34" s="41">
        <v>5</v>
      </c>
      <c r="L34" s="41"/>
      <c r="M34" s="41"/>
    </row>
    <row r="35" spans="1:13" ht="17.399999999999999">
      <c r="A35" s="355">
        <v>33</v>
      </c>
      <c r="B35" s="413" t="s">
        <v>1071</v>
      </c>
      <c r="C35" s="413" t="s">
        <v>1072</v>
      </c>
      <c r="D35" s="41">
        <v>5</v>
      </c>
      <c r="E35" s="41">
        <v>4</v>
      </c>
      <c r="F35" s="41">
        <f t="shared" si="0"/>
        <v>9</v>
      </c>
      <c r="G35" s="41"/>
      <c r="H35" s="41"/>
      <c r="I35" s="41">
        <v>1</v>
      </c>
      <c r="J35" s="41"/>
      <c r="K35" s="41">
        <v>2</v>
      </c>
      <c r="L35" s="41"/>
      <c r="M35" s="41"/>
    </row>
    <row r="36" spans="1:13" ht="17.399999999999999">
      <c r="A36" s="355">
        <v>34</v>
      </c>
      <c r="B36" s="413" t="s">
        <v>1199</v>
      </c>
      <c r="C36" s="413" t="s">
        <v>1200</v>
      </c>
      <c r="D36" s="41">
        <v>11</v>
      </c>
      <c r="E36" s="41">
        <v>4</v>
      </c>
      <c r="F36" s="41">
        <f t="shared" si="0"/>
        <v>15</v>
      </c>
      <c r="G36" s="41">
        <v>2</v>
      </c>
      <c r="H36" s="41"/>
      <c r="I36" s="41"/>
      <c r="J36" s="41"/>
      <c r="K36" s="41">
        <v>10</v>
      </c>
      <c r="L36" s="41"/>
      <c r="M36" s="41"/>
    </row>
    <row r="37" spans="1:13" ht="17.399999999999999">
      <c r="A37" s="355">
        <v>35</v>
      </c>
      <c r="B37" s="413" t="s">
        <v>1101</v>
      </c>
      <c r="C37" s="413" t="s">
        <v>1102</v>
      </c>
      <c r="D37" s="41">
        <v>9</v>
      </c>
      <c r="E37" s="41">
        <v>4</v>
      </c>
      <c r="F37" s="41">
        <f t="shared" si="0"/>
        <v>13</v>
      </c>
      <c r="G37" s="41">
        <v>1</v>
      </c>
      <c r="H37" s="41"/>
      <c r="I37" s="41"/>
      <c r="J37" s="41"/>
      <c r="K37" s="41">
        <v>5</v>
      </c>
      <c r="L37" s="41"/>
      <c r="M37" s="41"/>
    </row>
    <row r="38" spans="1:13" ht="17.399999999999999">
      <c r="A38" s="355">
        <v>36</v>
      </c>
      <c r="B38" s="375" t="s">
        <v>1413</v>
      </c>
      <c r="C38" s="375" t="s">
        <v>1414</v>
      </c>
      <c r="D38" s="41">
        <v>2</v>
      </c>
      <c r="E38" s="41"/>
      <c r="F38" s="41" cm="1">
        <f t="array" ref="F38:G38">D38:E38</f>
        <v>2</v>
      </c>
      <c r="G38" s="41">
        <v>0</v>
      </c>
      <c r="H38" s="41">
        <v>3</v>
      </c>
      <c r="I38" s="41">
        <v>1</v>
      </c>
      <c r="J38" s="41"/>
      <c r="K38" s="41">
        <v>11</v>
      </c>
      <c r="L38" s="41"/>
      <c r="M38" s="41"/>
    </row>
    <row r="39" spans="1:13" ht="17.399999999999999">
      <c r="A39" s="355">
        <v>37</v>
      </c>
      <c r="B39" s="413" t="s">
        <v>1082</v>
      </c>
      <c r="C39" s="413" t="s">
        <v>1083</v>
      </c>
      <c r="D39" s="41">
        <v>7</v>
      </c>
      <c r="E39" s="41">
        <v>4</v>
      </c>
      <c r="F39" s="41">
        <f t="shared" si="0"/>
        <v>11</v>
      </c>
      <c r="G39" s="41">
        <v>1</v>
      </c>
      <c r="H39" s="41"/>
      <c r="I39" s="41"/>
      <c r="J39" s="41"/>
      <c r="K39" s="41">
        <v>5</v>
      </c>
      <c r="L39" s="41">
        <v>1</v>
      </c>
      <c r="M39" s="41"/>
    </row>
    <row r="40" spans="1:13" ht="17.399999999999999">
      <c r="A40" s="355">
        <v>38</v>
      </c>
      <c r="B40" s="413" t="s">
        <v>1311</v>
      </c>
      <c r="C40" s="413" t="s">
        <v>1312</v>
      </c>
      <c r="D40" s="41">
        <v>8</v>
      </c>
      <c r="E40" s="41">
        <v>2</v>
      </c>
      <c r="F40" s="41">
        <f t="shared" si="0"/>
        <v>10</v>
      </c>
      <c r="G40" s="41"/>
      <c r="H40" s="41"/>
      <c r="I40" s="41"/>
      <c r="J40" s="41"/>
      <c r="K40" s="41"/>
      <c r="L40" s="41"/>
      <c r="M40" s="41"/>
    </row>
    <row r="41" spans="1:13" ht="17.399999999999999">
      <c r="A41" s="355">
        <v>39</v>
      </c>
      <c r="B41" s="413" t="s">
        <v>1138</v>
      </c>
      <c r="C41" s="413" t="s">
        <v>1139</v>
      </c>
      <c r="D41" s="41">
        <v>5</v>
      </c>
      <c r="E41" s="41">
        <v>1</v>
      </c>
      <c r="F41" s="41">
        <f t="shared" si="0"/>
        <v>6</v>
      </c>
      <c r="G41" s="41">
        <v>1</v>
      </c>
      <c r="H41" s="41"/>
      <c r="I41" s="41"/>
      <c r="J41" s="41"/>
      <c r="K41" s="41">
        <v>5</v>
      </c>
      <c r="L41" s="41"/>
      <c r="M41" s="41"/>
    </row>
    <row r="42" spans="1:13" ht="17.399999999999999">
      <c r="A42" s="355">
        <v>40</v>
      </c>
      <c r="B42" s="413" t="s">
        <v>1084</v>
      </c>
      <c r="C42" s="413" t="s">
        <v>1085</v>
      </c>
      <c r="D42" s="41"/>
      <c r="E42" s="41">
        <v>2</v>
      </c>
      <c r="F42" s="41">
        <f t="shared" si="0"/>
        <v>2</v>
      </c>
      <c r="G42" s="41"/>
      <c r="H42" s="41"/>
      <c r="I42" s="41"/>
      <c r="J42" s="41"/>
      <c r="K42" s="41"/>
      <c r="L42" s="41"/>
      <c r="M42" s="41"/>
    </row>
    <row r="43" spans="1:13" ht="17.399999999999999">
      <c r="A43" s="355">
        <v>41</v>
      </c>
      <c r="B43" s="413" t="s">
        <v>1103</v>
      </c>
      <c r="C43" s="413" t="s">
        <v>1104</v>
      </c>
      <c r="D43" s="41">
        <v>7</v>
      </c>
      <c r="E43" s="41">
        <v>3</v>
      </c>
      <c r="F43" s="41">
        <f t="shared" si="0"/>
        <v>10</v>
      </c>
      <c r="G43" s="41">
        <v>2</v>
      </c>
      <c r="H43" s="41"/>
      <c r="I43" s="41"/>
      <c r="J43" s="41"/>
      <c r="K43" s="41">
        <v>10</v>
      </c>
      <c r="L43" s="41">
        <v>1</v>
      </c>
      <c r="M43" s="41"/>
    </row>
    <row r="44" spans="1:13" ht="17.399999999999999">
      <c r="A44" s="355">
        <v>42</v>
      </c>
      <c r="B44" s="413" t="s">
        <v>1088</v>
      </c>
      <c r="C44" s="413" t="s">
        <v>1089</v>
      </c>
      <c r="D44" s="41"/>
      <c r="E44" s="41"/>
      <c r="F44" s="41">
        <f t="shared" si="0"/>
        <v>0</v>
      </c>
      <c r="G44" s="41"/>
      <c r="H44" s="41"/>
      <c r="I44" s="41"/>
      <c r="J44" s="41"/>
      <c r="K44" s="41"/>
      <c r="L44" s="41"/>
      <c r="M44" s="41"/>
    </row>
    <row r="45" spans="1:13" ht="17.399999999999999">
      <c r="A45" s="355">
        <v>43</v>
      </c>
      <c r="B45" s="413" t="s">
        <v>1090</v>
      </c>
      <c r="C45" s="413" t="s">
        <v>1091</v>
      </c>
      <c r="D45" s="113">
        <v>8</v>
      </c>
      <c r="E45" s="113">
        <v>4</v>
      </c>
      <c r="F45" s="113">
        <f t="shared" si="0"/>
        <v>12</v>
      </c>
      <c r="G45" s="41">
        <v>1</v>
      </c>
      <c r="H45" s="41">
        <v>3</v>
      </c>
      <c r="I45" s="41">
        <v>3</v>
      </c>
      <c r="J45" s="41"/>
      <c r="K45" s="41">
        <v>20</v>
      </c>
      <c r="L45" s="41"/>
      <c r="M45" s="41"/>
    </row>
    <row r="46" spans="1:13" ht="17.399999999999999">
      <c r="A46" s="355">
        <v>44</v>
      </c>
      <c r="B46" s="413" t="s">
        <v>1313</v>
      </c>
      <c r="C46" s="413" t="s">
        <v>1314</v>
      </c>
      <c r="D46" s="41">
        <v>9</v>
      </c>
      <c r="E46" s="41">
        <v>3</v>
      </c>
      <c r="F46" s="41">
        <f t="shared" si="0"/>
        <v>12</v>
      </c>
      <c r="G46" s="41">
        <v>5</v>
      </c>
      <c r="H46" s="41"/>
      <c r="I46" s="41"/>
      <c r="J46" s="41"/>
      <c r="K46" s="41">
        <v>25</v>
      </c>
      <c r="L46" s="41">
        <v>1</v>
      </c>
      <c r="M46" s="41">
        <v>1</v>
      </c>
    </row>
    <row r="47" spans="1:13" ht="17.399999999999999">
      <c r="A47" s="355">
        <v>45</v>
      </c>
      <c r="B47" s="413" t="s">
        <v>1142</v>
      </c>
      <c r="C47" s="413" t="s">
        <v>1143</v>
      </c>
      <c r="D47" s="41">
        <v>9</v>
      </c>
      <c r="E47" s="41">
        <v>3</v>
      </c>
      <c r="F47" s="41">
        <f t="shared" si="0"/>
        <v>12</v>
      </c>
      <c r="G47" s="41"/>
      <c r="H47" s="41"/>
      <c r="I47" s="41"/>
      <c r="J47" s="41"/>
      <c r="K47" s="41"/>
      <c r="L47" s="41"/>
      <c r="M47" s="41"/>
    </row>
    <row r="48" spans="1:13" ht="18">
      <c r="A48" s="364"/>
      <c r="B48" s="364"/>
      <c r="C48" s="364"/>
      <c r="D48" s="365"/>
      <c r="E48" s="365"/>
      <c r="F48" s="365"/>
      <c r="G48" s="365"/>
      <c r="H48" s="365"/>
      <c r="I48" s="365"/>
      <c r="J48" s="365"/>
      <c r="K48" s="365"/>
      <c r="L48" s="381"/>
      <c r="M48" s="373"/>
    </row>
    <row r="49" spans="1:15" ht="18">
      <c r="A49" s="346"/>
      <c r="B49" s="625" t="s">
        <v>1092</v>
      </c>
      <c r="C49" s="626"/>
      <c r="D49" s="365"/>
      <c r="E49" s="365"/>
      <c r="F49" s="365"/>
      <c r="G49" s="365"/>
      <c r="H49" s="365"/>
      <c r="I49" s="365"/>
      <c r="J49" s="365"/>
      <c r="K49" s="365"/>
      <c r="L49" s="381"/>
      <c r="M49" s="373"/>
    </row>
    <row r="50" spans="1:15" ht="18" customHeight="1">
      <c r="A50" s="346"/>
      <c r="B50" s="349" t="s">
        <v>1012</v>
      </c>
      <c r="C50" s="349" t="s">
        <v>1013</v>
      </c>
      <c r="D50" s="365"/>
      <c r="E50" s="365"/>
      <c r="F50" s="365"/>
      <c r="G50" s="365"/>
      <c r="H50" s="365"/>
      <c r="I50" s="365"/>
      <c r="J50" s="365"/>
      <c r="K50" s="365"/>
    </row>
    <row r="51" spans="1:15" ht="17.399999999999999">
      <c r="A51" s="355">
        <v>1</v>
      </c>
      <c r="B51" s="413" t="s">
        <v>1146</v>
      </c>
      <c r="C51" s="413" t="s">
        <v>1179</v>
      </c>
      <c r="D51" s="41">
        <v>5</v>
      </c>
      <c r="E51" s="41">
        <v>1</v>
      </c>
      <c r="F51" s="41">
        <f t="shared" si="0"/>
        <v>6</v>
      </c>
      <c r="G51" s="41">
        <v>1</v>
      </c>
      <c r="H51" s="41"/>
      <c r="I51" s="41"/>
      <c r="J51" s="41"/>
      <c r="K51" s="41">
        <v>5</v>
      </c>
      <c r="L51" s="41"/>
      <c r="M51" s="41"/>
    </row>
    <row r="52" spans="1:15" ht="17.399999999999999">
      <c r="A52" s="359">
        <v>2</v>
      </c>
      <c r="B52" s="413" t="s">
        <v>1368</v>
      </c>
      <c r="C52" s="413" t="s">
        <v>1079</v>
      </c>
      <c r="D52" s="41">
        <v>2</v>
      </c>
      <c r="E52" s="41"/>
      <c r="F52" s="41">
        <f t="shared" si="0"/>
        <v>2</v>
      </c>
      <c r="G52" s="41"/>
      <c r="H52" s="41"/>
      <c r="I52" s="41"/>
      <c r="J52" s="41"/>
      <c r="K52" s="41"/>
      <c r="L52" s="41"/>
      <c r="M52" s="41"/>
    </row>
    <row r="53" spans="1:15" ht="17.100000000000001" customHeight="1">
      <c r="A53" s="355">
        <v>3</v>
      </c>
      <c r="B53" s="413" t="s">
        <v>1144</v>
      </c>
      <c r="C53" s="413" t="s">
        <v>1145</v>
      </c>
      <c r="D53" s="41">
        <v>3</v>
      </c>
      <c r="E53" s="41"/>
      <c r="F53" s="41">
        <f t="shared" si="0"/>
        <v>3</v>
      </c>
      <c r="G53" s="41"/>
      <c r="H53" s="41"/>
      <c r="I53" s="41"/>
      <c r="J53" s="41"/>
      <c r="K53" s="41"/>
      <c r="L53" s="41"/>
      <c r="M53" s="41"/>
    </row>
    <row r="54" spans="1:15" ht="17.100000000000001" customHeight="1">
      <c r="A54" s="359">
        <v>4</v>
      </c>
      <c r="B54" s="413" t="s">
        <v>1241</v>
      </c>
      <c r="C54" s="413" t="s">
        <v>1068</v>
      </c>
      <c r="D54" s="41">
        <v>2</v>
      </c>
      <c r="E54" s="41"/>
      <c r="F54" s="41"/>
      <c r="G54" s="41"/>
      <c r="H54" s="41"/>
      <c r="I54" s="41"/>
      <c r="J54" s="41"/>
      <c r="K54" s="41"/>
      <c r="L54" s="41"/>
      <c r="M54" s="41"/>
    </row>
    <row r="55" spans="1:15" ht="17.100000000000001" customHeight="1">
      <c r="A55" s="355">
        <v>5</v>
      </c>
      <c r="B55" s="375" t="s">
        <v>1411</v>
      </c>
      <c r="C55" s="375" t="s">
        <v>1412</v>
      </c>
      <c r="D55" s="41">
        <v>2</v>
      </c>
      <c r="E55" s="41"/>
      <c r="F55" s="41" cm="1">
        <f t="array" ref="F55:G55">D55:E55</f>
        <v>2</v>
      </c>
      <c r="G55" s="41">
        <v>0</v>
      </c>
      <c r="H55" s="41"/>
      <c r="I55" s="41"/>
      <c r="J55" s="41"/>
      <c r="K55" s="41"/>
      <c r="L55" s="41"/>
      <c r="M55" s="41"/>
    </row>
    <row r="56" spans="1:15" ht="17.399999999999999">
      <c r="A56" s="359">
        <v>6</v>
      </c>
      <c r="B56" s="413" t="s">
        <v>1151</v>
      </c>
      <c r="C56" s="413" t="s">
        <v>1152</v>
      </c>
      <c r="D56" s="41">
        <v>1</v>
      </c>
      <c r="E56" s="41"/>
      <c r="F56" s="41">
        <f t="shared" si="0"/>
        <v>1</v>
      </c>
      <c r="G56" s="41"/>
      <c r="H56" s="41"/>
      <c r="I56" s="41"/>
      <c r="J56" s="41"/>
      <c r="K56" s="41"/>
      <c r="L56" s="41"/>
      <c r="M56" s="41"/>
    </row>
    <row r="57" spans="1:15">
      <c r="A57" s="346"/>
      <c r="B57" s="346"/>
      <c r="C57" s="346"/>
    </row>
    <row r="58" spans="1:15" ht="17.399999999999999">
      <c r="A58" s="346"/>
      <c r="B58" s="627" t="s">
        <v>1287</v>
      </c>
      <c r="C58" s="628"/>
      <c r="N58" s="42"/>
      <c r="O58" s="42"/>
    </row>
    <row r="59" spans="1:15" ht="17.399999999999999">
      <c r="A59" s="355">
        <v>1</v>
      </c>
      <c r="B59" s="413" t="s">
        <v>1288</v>
      </c>
      <c r="C59" s="413" t="s">
        <v>1293</v>
      </c>
      <c r="D59" s="41"/>
      <c r="E59" s="41"/>
      <c r="F59" s="41">
        <f t="shared" si="0"/>
        <v>0</v>
      </c>
      <c r="G59" s="41"/>
      <c r="H59" s="41"/>
      <c r="I59" s="41"/>
      <c r="J59" s="41"/>
      <c r="K59" s="41"/>
      <c r="L59" s="41"/>
      <c r="M59" s="41"/>
    </row>
    <row r="60" spans="1:15" ht="17.399999999999999">
      <c r="A60" s="355">
        <v>2</v>
      </c>
      <c r="B60" s="413" t="s">
        <v>1373</v>
      </c>
      <c r="C60" s="413" t="s">
        <v>1068</v>
      </c>
      <c r="D60" s="41">
        <v>1</v>
      </c>
      <c r="E60" s="41"/>
      <c r="F60" s="41">
        <f>SUM(D60:E60)</f>
        <v>1</v>
      </c>
      <c r="G60" s="41"/>
      <c r="H60" s="41"/>
      <c r="I60" s="41"/>
      <c r="J60" s="41"/>
      <c r="K60" s="41"/>
      <c r="L60" s="41"/>
      <c r="M60" s="429"/>
      <c r="N60" s="42"/>
    </row>
    <row r="61" spans="1:15" ht="17.399999999999999">
      <c r="A61" s="355">
        <v>3</v>
      </c>
      <c r="B61" s="413" t="s">
        <v>1289</v>
      </c>
      <c r="C61" s="413" t="s">
        <v>1292</v>
      </c>
      <c r="D61" s="41">
        <v>2</v>
      </c>
      <c r="E61" s="41"/>
      <c r="F61" s="41">
        <f t="shared" si="0"/>
        <v>2</v>
      </c>
      <c r="G61" s="41"/>
      <c r="H61" s="41"/>
      <c r="I61" s="41"/>
      <c r="J61" s="41"/>
      <c r="K61" s="41"/>
      <c r="L61" s="41"/>
      <c r="M61" s="41"/>
    </row>
    <row r="62" spans="1:15" ht="17.399999999999999">
      <c r="A62" s="355">
        <v>4</v>
      </c>
      <c r="B62" s="413" t="s">
        <v>1290</v>
      </c>
      <c r="C62" s="413" t="s">
        <v>1291</v>
      </c>
      <c r="D62" s="41">
        <v>5</v>
      </c>
      <c r="E62" s="41"/>
      <c r="F62" s="41">
        <f t="shared" si="0"/>
        <v>5</v>
      </c>
      <c r="G62" s="41">
        <v>1</v>
      </c>
      <c r="H62" s="41"/>
      <c r="I62" s="41"/>
      <c r="J62" s="41"/>
      <c r="K62" s="41">
        <v>5</v>
      </c>
      <c r="L62" s="41"/>
      <c r="M62" s="41"/>
      <c r="N62" s="42"/>
    </row>
    <row r="63" spans="1:15" ht="17.399999999999999">
      <c r="A63" s="355">
        <v>5</v>
      </c>
      <c r="B63" s="413" t="s">
        <v>1374</v>
      </c>
      <c r="C63" s="413" t="s">
        <v>1300</v>
      </c>
      <c r="D63" s="41">
        <v>1</v>
      </c>
      <c r="E63" s="41"/>
      <c r="F63" s="41">
        <f>SUM(D63:E63)</f>
        <v>1</v>
      </c>
      <c r="G63" s="41"/>
      <c r="H63" s="41"/>
      <c r="I63" s="41"/>
      <c r="J63" s="41"/>
      <c r="K63" s="41"/>
      <c r="L63" s="41"/>
      <c r="M63" s="41"/>
      <c r="N63" s="42"/>
    </row>
    <row r="64" spans="1:15" ht="17.399999999999999">
      <c r="A64" s="355">
        <v>6</v>
      </c>
      <c r="B64" s="413" t="s">
        <v>1188</v>
      </c>
      <c r="C64" s="413" t="s">
        <v>1098</v>
      </c>
      <c r="D64" s="41"/>
      <c r="E64" s="41"/>
      <c r="F64" s="41">
        <f t="shared" si="0"/>
        <v>0</v>
      </c>
      <c r="G64" s="41"/>
      <c r="H64" s="41"/>
      <c r="I64" s="41"/>
      <c r="J64" s="41"/>
      <c r="K64" s="41"/>
      <c r="L64" s="41"/>
      <c r="M64" s="41"/>
      <c r="N64" s="42"/>
    </row>
    <row r="65" spans="1:14" ht="17.399999999999999">
      <c r="A65" s="355">
        <v>7</v>
      </c>
      <c r="B65" s="413" t="s">
        <v>1294</v>
      </c>
      <c r="C65" s="413" t="s">
        <v>1081</v>
      </c>
      <c r="D65" s="41">
        <v>1</v>
      </c>
      <c r="E65" s="41"/>
      <c r="F65" s="41">
        <f t="shared" si="0"/>
        <v>1</v>
      </c>
      <c r="G65" s="41"/>
      <c r="H65" s="41"/>
      <c r="I65" s="41"/>
      <c r="J65" s="41"/>
      <c r="K65" s="41"/>
      <c r="L65" s="41"/>
      <c r="M65" s="41"/>
      <c r="N65" s="42"/>
    </row>
    <row r="68" spans="1:14">
      <c r="B68" s="42"/>
      <c r="C68" s="42"/>
      <c r="N68" s="42"/>
    </row>
    <row r="69" spans="1:14">
      <c r="B69" s="42"/>
      <c r="C69" s="42"/>
      <c r="N69" s="42"/>
    </row>
  </sheetData>
  <mergeCells count="3">
    <mergeCell ref="C1:K1"/>
    <mergeCell ref="B49:C49"/>
    <mergeCell ref="B58:C58"/>
  </mergeCells>
  <pageMargins left="0.75" right="0.75" top="1" bottom="1" header="0.5" footer="0.5"/>
  <pageSetup paperSize="9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76"/>
  <sheetViews>
    <sheetView zoomScaleNormal="100" workbookViewId="0">
      <pane xSplit="1" ySplit="2" topLeftCell="J3" activePane="bottomRight" state="frozen"/>
      <selection pane="topRight" activeCell="B1" sqref="B1"/>
      <selection pane="bottomLeft" activeCell="A3" sqref="A3"/>
      <selection pane="bottomRight" activeCell="B24" sqref="B24"/>
    </sheetView>
  </sheetViews>
  <sheetFormatPr defaultColWidth="8.8984375" defaultRowHeight="15.6"/>
  <cols>
    <col min="1" max="1" width="25.69921875" customWidth="1"/>
    <col min="2" max="2" width="18.59765625" customWidth="1"/>
    <col min="3" max="3" width="15.5" bestFit="1" customWidth="1"/>
    <col min="4" max="4" width="12.5" customWidth="1"/>
    <col min="5" max="5" width="10" customWidth="1"/>
    <col min="12" max="12" width="13.19921875" customWidth="1"/>
    <col min="13" max="13" width="17.09765625" customWidth="1"/>
    <col min="16" max="16" width="16.5" customWidth="1"/>
    <col min="17" max="17" width="15.59765625" customWidth="1"/>
    <col min="19" max="19" width="13.3984375" customWidth="1"/>
    <col min="20" max="20" width="8.3984375" customWidth="1"/>
    <col min="31" max="31" width="14.69921875" customWidth="1"/>
    <col min="32" max="33" width="15.5" bestFit="1" customWidth="1"/>
    <col min="34" max="34" width="10.59765625" customWidth="1"/>
    <col min="35" max="35" width="11" customWidth="1"/>
  </cols>
  <sheetData>
    <row r="1" spans="1:36" ht="17.399999999999999">
      <c r="A1" s="315"/>
      <c r="B1" s="315"/>
      <c r="C1" s="325" t="s">
        <v>9</v>
      </c>
      <c r="D1" s="325" t="s">
        <v>9</v>
      </c>
      <c r="E1" s="615" t="s">
        <v>934</v>
      </c>
      <c r="F1" s="616"/>
      <c r="G1" s="616"/>
      <c r="H1" s="616"/>
      <c r="I1" s="616"/>
      <c r="J1" s="617"/>
      <c r="K1" s="565" t="s">
        <v>497</v>
      </c>
      <c r="L1" s="566"/>
      <c r="M1" s="406" t="s">
        <v>934</v>
      </c>
      <c r="N1" s="565" t="s">
        <v>497</v>
      </c>
      <c r="O1" s="566"/>
      <c r="P1" s="629" t="s">
        <v>934</v>
      </c>
      <c r="Q1" s="630"/>
      <c r="R1" s="631"/>
      <c r="S1" s="565" t="s">
        <v>497</v>
      </c>
      <c r="T1" s="566"/>
      <c r="U1" s="618" t="s">
        <v>934</v>
      </c>
      <c r="V1" s="616"/>
      <c r="W1" s="616"/>
      <c r="X1" s="616"/>
      <c r="Y1" s="616"/>
      <c r="Z1" s="616"/>
      <c r="AA1" s="616"/>
      <c r="AB1" s="616"/>
      <c r="AC1" s="616"/>
      <c r="AD1" s="616"/>
      <c r="AE1" s="616"/>
      <c r="AF1" s="616"/>
      <c r="AG1" s="622"/>
      <c r="AH1" s="619" t="s">
        <v>311</v>
      </c>
      <c r="AI1" s="620"/>
      <c r="AJ1" s="621"/>
    </row>
    <row r="2" spans="1:36" ht="17.399999999999999">
      <c r="A2" s="133" t="s">
        <v>45</v>
      </c>
      <c r="B2" s="133" t="s">
        <v>53</v>
      </c>
      <c r="C2" s="407" t="s">
        <v>1357</v>
      </c>
      <c r="D2" s="408" t="s">
        <v>134</v>
      </c>
      <c r="E2" s="224" t="s">
        <v>25</v>
      </c>
      <c r="F2" s="409" t="s">
        <v>115</v>
      </c>
      <c r="G2" s="224" t="s">
        <v>24</v>
      </c>
      <c r="H2" s="409" t="s">
        <v>27</v>
      </c>
      <c r="I2" s="224" t="s">
        <v>30</v>
      </c>
      <c r="J2" s="409" t="s">
        <v>345</v>
      </c>
      <c r="K2" s="198" t="s">
        <v>1174</v>
      </c>
      <c r="L2" s="197" t="s">
        <v>1267</v>
      </c>
      <c r="M2" s="224" t="s">
        <v>115</v>
      </c>
      <c r="N2" s="197" t="s">
        <v>500</v>
      </c>
      <c r="O2" s="198" t="s">
        <v>500</v>
      </c>
      <c r="P2" s="409" t="s">
        <v>1357</v>
      </c>
      <c r="Q2" s="224" t="s">
        <v>1357</v>
      </c>
      <c r="R2" s="410" t="s">
        <v>974</v>
      </c>
      <c r="S2" s="198" t="s">
        <v>1267</v>
      </c>
      <c r="T2" s="197" t="s">
        <v>1174</v>
      </c>
      <c r="U2" s="224" t="s">
        <v>345</v>
      </c>
      <c r="V2" s="410" t="s">
        <v>28</v>
      </c>
      <c r="W2" s="435" t="s">
        <v>23</v>
      </c>
      <c r="X2" s="436" t="s">
        <v>344</v>
      </c>
      <c r="Y2" s="437" t="s">
        <v>29</v>
      </c>
      <c r="Z2" s="436" t="s">
        <v>27</v>
      </c>
      <c r="AA2" s="437" t="s">
        <v>1165</v>
      </c>
      <c r="AB2" s="436" t="s">
        <v>974</v>
      </c>
      <c r="AC2" s="436" t="s">
        <v>23</v>
      </c>
      <c r="AD2" s="437" t="s">
        <v>30</v>
      </c>
      <c r="AE2" s="436" t="s">
        <v>1357</v>
      </c>
      <c r="AF2" s="224" t="s">
        <v>1357</v>
      </c>
      <c r="AG2" s="327" t="s">
        <v>1357</v>
      </c>
      <c r="AH2" s="133" t="s">
        <v>128</v>
      </c>
      <c r="AI2" s="133" t="s">
        <v>993</v>
      </c>
      <c r="AJ2" s="133" t="s">
        <v>549</v>
      </c>
    </row>
    <row r="3" spans="1:36" ht="17.399999999999999">
      <c r="A3" s="331" t="s">
        <v>1270</v>
      </c>
      <c r="B3" s="332" t="s">
        <v>93</v>
      </c>
      <c r="C3" s="41">
        <v>19</v>
      </c>
      <c r="D3" s="385"/>
      <c r="E3" s="196"/>
      <c r="F3" s="41">
        <v>18</v>
      </c>
      <c r="G3" s="41">
        <v>22</v>
      </c>
      <c r="H3" s="196"/>
      <c r="I3" s="196"/>
      <c r="J3" s="196"/>
      <c r="K3" s="196"/>
      <c r="L3" s="196"/>
      <c r="M3" s="196"/>
      <c r="N3" s="242"/>
      <c r="O3" s="242"/>
      <c r="P3" s="242"/>
      <c r="Q3" s="242"/>
      <c r="R3" s="242"/>
      <c r="S3" s="242"/>
      <c r="T3" s="242"/>
      <c r="U3" s="242"/>
      <c r="V3" s="242"/>
      <c r="W3" s="41"/>
      <c r="X3" s="41"/>
      <c r="Y3" s="41"/>
      <c r="Z3" s="41"/>
      <c r="AA3" s="41"/>
      <c r="AB3" s="41"/>
      <c r="AC3" s="41"/>
      <c r="AD3" s="41"/>
      <c r="AE3" s="41"/>
      <c r="AF3" s="196"/>
      <c r="AG3" s="196"/>
      <c r="AH3" s="41">
        <f>SUM(C3:AG3)</f>
        <v>59</v>
      </c>
      <c r="AI3" s="41">
        <f>SUM('Minutaggio 2019-20'!E3,'Minutaggio 2019-20'!F3,'Minutaggio 2019-20'!G3,'Minutaggio 2019-20'!H3,'Minutaggio 2019-20'!I3,'Minutaggio 2019-20'!J3,'Minutaggio 2019-20'!M3,'Minutaggio 2019-20'!P3,'Minutaggio 2019-20'!Q3,'Minutaggio 2019-20'!R3,'Minutaggio 2019-20'!U3,'Minutaggio 2019-20'!V3,'Minutaggio 2019-20'!W3,'Minutaggio 2019-20'!X3,'Minutaggio 2019-20'!Y3,'Minutaggio 2019-20'!Z3,'Minutaggio 2019-20'!AA3,'Minutaggio 2019-20'!AB3,'Minutaggio 2019-20'!AC3,'Minutaggio 2019-20'!AD3,'Minutaggio 2019-20'!AE3,'Minutaggio 2019-20'!AF3,'Minutaggio 2019-20'!AG3)</f>
        <v>40</v>
      </c>
      <c r="AJ3" s="41">
        <f>SUM(K3,L3,N3,O3,S3,T3)</f>
        <v>0</v>
      </c>
    </row>
    <row r="4" spans="1:36" ht="17.399999999999999">
      <c r="A4" s="328" t="s">
        <v>1369</v>
      </c>
      <c r="B4" s="328" t="s">
        <v>93</v>
      </c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41">
        <v>24</v>
      </c>
      <c r="V4" s="41">
        <v>24</v>
      </c>
      <c r="W4" s="41"/>
      <c r="X4" s="41"/>
      <c r="Y4" s="41"/>
      <c r="Z4" s="41"/>
      <c r="AA4" s="41"/>
      <c r="AB4" s="41"/>
      <c r="AC4" s="41"/>
      <c r="AD4" s="41"/>
      <c r="AE4" s="41"/>
      <c r="AF4" s="196"/>
      <c r="AG4" s="196"/>
      <c r="AH4" s="41">
        <f>SUM(C4:AG4)</f>
        <v>48</v>
      </c>
      <c r="AI4" s="41">
        <f>SUM('Minutaggio 2019-20'!E4,'Minutaggio 2019-20'!F4,'Minutaggio 2019-20'!G4,'Minutaggio 2019-20'!H4,'Minutaggio 2019-20'!I4,'Minutaggio 2019-20'!J4,'Minutaggio 2019-20'!M4,'Minutaggio 2019-20'!P4,'Minutaggio 2019-20'!Q4,'Minutaggio 2019-20'!R4,'Minutaggio 2019-20'!U4,'Minutaggio 2019-20'!V4,'Minutaggio 2019-20'!W4,'Minutaggio 2019-20'!X4,'Minutaggio 2019-20'!Y4,'Minutaggio 2019-20'!Z4,'Minutaggio 2019-20'!AA4,'Minutaggio 2019-20'!AB4,'Minutaggio 2019-20'!AC4,'Minutaggio 2019-20'!AD4,'Minutaggio 2019-20'!AE4,'Minutaggio 2019-20'!AF4,'Minutaggio 2019-20'!AG4)</f>
        <v>48</v>
      </c>
      <c r="AJ4" s="41">
        <f t="shared" ref="AJ4:AJ5" si="0">SUM(K4,L4,N4,O4,S4,T4)</f>
        <v>0</v>
      </c>
    </row>
    <row r="5" spans="1:36" ht="17.399999999999999">
      <c r="A5" s="332" t="s">
        <v>1116</v>
      </c>
      <c r="B5" s="332" t="s">
        <v>93</v>
      </c>
      <c r="C5" s="41">
        <v>38</v>
      </c>
      <c r="D5" s="196"/>
      <c r="E5" s="41">
        <v>60</v>
      </c>
      <c r="F5" s="415"/>
      <c r="G5" s="415"/>
      <c r="H5" s="41">
        <v>53</v>
      </c>
      <c r="I5" s="41">
        <v>65</v>
      </c>
      <c r="J5" s="41">
        <v>30</v>
      </c>
      <c r="K5" s="41">
        <v>57</v>
      </c>
      <c r="L5" s="41">
        <v>26</v>
      </c>
      <c r="M5" s="41">
        <v>57</v>
      </c>
      <c r="N5" s="41">
        <v>53</v>
      </c>
      <c r="O5" s="242"/>
      <c r="P5" s="41">
        <v>60</v>
      </c>
      <c r="Q5" s="41">
        <v>60</v>
      </c>
      <c r="R5" s="41">
        <v>19</v>
      </c>
      <c r="S5" s="242"/>
      <c r="T5" s="41">
        <v>28</v>
      </c>
      <c r="U5" s="415"/>
      <c r="V5" s="415"/>
      <c r="W5" s="41"/>
      <c r="X5" s="41"/>
      <c r="Y5" s="41"/>
      <c r="Z5" s="41"/>
      <c r="AA5" s="41"/>
      <c r="AB5" s="41"/>
      <c r="AC5" s="41"/>
      <c r="AD5" s="41"/>
      <c r="AE5" s="41"/>
      <c r="AF5" s="41">
        <v>30</v>
      </c>
      <c r="AG5" s="41">
        <v>46</v>
      </c>
      <c r="AH5" s="41">
        <f t="shared" ref="AH5:AH62" si="1">SUM(C5:AG5)</f>
        <v>682</v>
      </c>
      <c r="AI5" s="41">
        <f>SUM('Minutaggio 2019-20'!E5,'Minutaggio 2019-20'!F5,'Minutaggio 2019-20'!G5,'Minutaggio 2019-20'!H5,'Minutaggio 2019-20'!I5,'Minutaggio 2019-20'!J5,'Minutaggio 2019-20'!M5,'Minutaggio 2019-20'!P5,'Minutaggio 2019-20'!Q5,'Minutaggio 2019-20'!R5,'Minutaggio 2019-20'!U5,'Minutaggio 2019-20'!V5,'Minutaggio 2019-20'!W5,'Minutaggio 2019-20'!X5,'Minutaggio 2019-20'!Y5,'Minutaggio 2019-20'!Z5,'Minutaggio 2019-20'!AA5,'Minutaggio 2019-20'!AB5,'Minutaggio 2019-20'!AC5,'Minutaggio 2019-20'!AD5,'Minutaggio 2019-20'!AE5,'Minutaggio 2019-20'!AF5,'Minutaggio 2019-20'!AG5)</f>
        <v>480</v>
      </c>
      <c r="AJ5" s="41">
        <f t="shared" si="0"/>
        <v>164</v>
      </c>
    </row>
    <row r="6" spans="1:36" ht="17.399999999999999">
      <c r="A6" s="332" t="s">
        <v>470</v>
      </c>
      <c r="B6" s="332" t="s">
        <v>93</v>
      </c>
      <c r="C6" s="415"/>
      <c r="D6" s="415"/>
      <c r="E6" s="415"/>
      <c r="F6" s="415"/>
      <c r="G6" s="324"/>
      <c r="H6" s="324"/>
      <c r="I6" s="324"/>
      <c r="J6" s="41">
        <v>50</v>
      </c>
      <c r="K6" s="196"/>
      <c r="L6" s="41">
        <v>54</v>
      </c>
      <c r="M6" s="41">
        <v>23</v>
      </c>
      <c r="N6" s="196"/>
      <c r="O6" s="41">
        <v>51</v>
      </c>
      <c r="P6" s="41">
        <v>20</v>
      </c>
      <c r="Q6" s="41">
        <v>20</v>
      </c>
      <c r="R6" s="41">
        <v>61</v>
      </c>
      <c r="S6" s="196"/>
      <c r="T6" s="41">
        <v>52</v>
      </c>
      <c r="U6" s="415"/>
      <c r="V6" s="415"/>
      <c r="W6" s="41"/>
      <c r="X6" s="41"/>
      <c r="Y6" s="41"/>
      <c r="Z6" s="41"/>
      <c r="AA6" s="41"/>
      <c r="AB6" s="41"/>
      <c r="AC6" s="41"/>
      <c r="AD6" s="41"/>
      <c r="AE6" s="41"/>
      <c r="AF6" s="242"/>
      <c r="AG6" s="242"/>
      <c r="AH6" s="41">
        <f t="shared" si="1"/>
        <v>331</v>
      </c>
      <c r="AI6" s="41">
        <f>SUM('Minutaggio 2019-20'!E6,'Minutaggio 2019-20'!F6,'Minutaggio 2019-20'!G6,'Minutaggio 2019-20'!H6,'Minutaggio 2019-20'!I6,'Minutaggio 2019-20'!J6,'Minutaggio 2019-20'!M6,'Minutaggio 2019-20'!P6,'Minutaggio 2019-20'!Q6,'Minutaggio 2019-20'!R6,'Minutaggio 2019-20'!U6,'Minutaggio 2019-20'!V6,'Minutaggio 2019-20'!W6,'Minutaggio 2019-20'!X6,'Minutaggio 2019-20'!Y6,'Minutaggio 2019-20'!Z6,'Minutaggio 2019-20'!AA6,'Minutaggio 2019-20'!AB6,'Minutaggio 2019-20'!AC6,'Minutaggio 2019-20'!AD6,'Minutaggio 2019-20'!AE6,'Minutaggio 2019-20'!AF6,'Minutaggio 2019-20'!AG6)</f>
        <v>174</v>
      </c>
      <c r="AJ6" s="41">
        <f t="shared" ref="AJ6:AJ62" si="2">SUM(K6,L6,N6,O6,S6,T6)</f>
        <v>157</v>
      </c>
    </row>
    <row r="7" spans="1:36" ht="17.399999999999999">
      <c r="A7" s="132" t="s">
        <v>998</v>
      </c>
      <c r="B7" s="332" t="s">
        <v>93</v>
      </c>
      <c r="C7" s="41">
        <v>23</v>
      </c>
      <c r="D7" s="41">
        <v>46</v>
      </c>
      <c r="E7" s="41">
        <v>20</v>
      </c>
      <c r="F7" s="41">
        <v>62</v>
      </c>
      <c r="G7" s="41">
        <v>58</v>
      </c>
      <c r="H7" s="41">
        <v>27</v>
      </c>
      <c r="I7" s="41">
        <v>15</v>
      </c>
      <c r="J7" s="196"/>
      <c r="K7" s="41">
        <v>23</v>
      </c>
      <c r="L7" s="196"/>
      <c r="M7" s="196"/>
      <c r="N7" s="41">
        <v>27</v>
      </c>
      <c r="O7" s="41">
        <v>29</v>
      </c>
      <c r="P7" s="196"/>
      <c r="Q7" s="196"/>
      <c r="R7" s="196"/>
      <c r="S7" s="41">
        <v>57</v>
      </c>
      <c r="T7" s="196"/>
      <c r="U7" s="41">
        <v>56</v>
      </c>
      <c r="V7" s="41">
        <v>56</v>
      </c>
      <c r="W7" s="41"/>
      <c r="X7" s="41"/>
      <c r="Y7" s="41"/>
      <c r="Z7" s="41"/>
      <c r="AA7" s="41"/>
      <c r="AB7" s="41"/>
      <c r="AC7" s="41"/>
      <c r="AD7" s="41"/>
      <c r="AE7" s="41"/>
      <c r="AF7" s="41">
        <v>50</v>
      </c>
      <c r="AG7" s="41">
        <v>34</v>
      </c>
      <c r="AH7" s="41">
        <f t="shared" si="1"/>
        <v>583</v>
      </c>
      <c r="AI7" s="41">
        <f>SUM('Minutaggio 2019-20'!E7,'Minutaggio 2019-20'!F7,'Minutaggio 2019-20'!G7,'Minutaggio 2019-20'!H7,'Minutaggio 2019-20'!I7,'Minutaggio 2019-20'!J7,'Minutaggio 2019-20'!M7,'Minutaggio 2019-20'!P7,'Minutaggio 2019-20'!Q7,'Minutaggio 2019-20'!R7,'Minutaggio 2019-20'!U7,'Minutaggio 2019-20'!V7,'Minutaggio 2019-20'!W7,'Minutaggio 2019-20'!X7,'Minutaggio 2019-20'!Y7,'Minutaggio 2019-20'!Z7,'Minutaggio 2019-20'!AA7,'Minutaggio 2019-20'!AB7,'Minutaggio 2019-20'!AC7,'Minutaggio 2019-20'!AD7,'Minutaggio 2019-20'!AE7,'Minutaggio 2019-20'!AF7,'Minutaggio 2019-20'!AG7)</f>
        <v>378</v>
      </c>
      <c r="AJ7" s="41">
        <f t="shared" si="2"/>
        <v>136</v>
      </c>
    </row>
    <row r="8" spans="1:36" ht="17.399999999999999">
      <c r="A8" s="331" t="s">
        <v>997</v>
      </c>
      <c r="B8" s="332" t="s">
        <v>101</v>
      </c>
      <c r="C8" s="41">
        <v>20</v>
      </c>
      <c r="D8" s="41">
        <v>34</v>
      </c>
      <c r="E8" s="196"/>
      <c r="F8" s="41">
        <v>36</v>
      </c>
      <c r="G8" s="41">
        <v>32</v>
      </c>
      <c r="H8" s="196"/>
      <c r="I8" s="41">
        <v>21</v>
      </c>
      <c r="J8" s="196"/>
      <c r="K8" s="41">
        <v>23</v>
      </c>
      <c r="L8" s="41">
        <v>16</v>
      </c>
      <c r="M8" s="41">
        <v>18</v>
      </c>
      <c r="N8" s="41">
        <v>60</v>
      </c>
      <c r="O8" s="41">
        <v>51</v>
      </c>
      <c r="P8" s="196"/>
      <c r="Q8" s="41">
        <v>60</v>
      </c>
      <c r="R8" s="41">
        <v>36</v>
      </c>
      <c r="S8" s="41">
        <v>48</v>
      </c>
      <c r="T8" s="41">
        <v>21</v>
      </c>
      <c r="U8" s="41">
        <v>56</v>
      </c>
      <c r="V8" s="41">
        <v>64</v>
      </c>
      <c r="W8" s="41"/>
      <c r="X8" s="41"/>
      <c r="Y8" s="41"/>
      <c r="Z8" s="41"/>
      <c r="AA8" s="41"/>
      <c r="AB8" s="41"/>
      <c r="AC8" s="41"/>
      <c r="AD8" s="41"/>
      <c r="AE8" s="41"/>
      <c r="AF8" s="41">
        <v>46</v>
      </c>
      <c r="AG8" s="196"/>
      <c r="AH8" s="41">
        <f t="shared" si="1"/>
        <v>642</v>
      </c>
      <c r="AI8" s="41">
        <f>SUM('Minutaggio 2019-20'!E8,'Minutaggio 2019-20'!F8,'Minutaggio 2019-20'!G8,'Minutaggio 2019-20'!H8,'Minutaggio 2019-20'!I8,'Minutaggio 2019-20'!J8,'Minutaggio 2019-20'!M8,'Minutaggio 2019-20'!P8,'Minutaggio 2019-20'!Q8,'Minutaggio 2019-20'!R8,'Minutaggio 2019-20'!U8,'Minutaggio 2019-20'!V8,'Minutaggio 2019-20'!W8,'Minutaggio 2019-20'!X8,'Minutaggio 2019-20'!Y8,'Minutaggio 2019-20'!Z8,'Minutaggio 2019-20'!AA8,'Minutaggio 2019-20'!AB8,'Minutaggio 2019-20'!AC8,'Minutaggio 2019-20'!AD8,'Minutaggio 2019-20'!AE8,'Minutaggio 2019-20'!AF8,'Minutaggio 2019-20'!AG8)</f>
        <v>369</v>
      </c>
      <c r="AJ8" s="41">
        <f t="shared" si="2"/>
        <v>219</v>
      </c>
    </row>
    <row r="9" spans="1:36" ht="17.399999999999999">
      <c r="A9" s="328" t="s">
        <v>1242</v>
      </c>
      <c r="B9" s="328" t="s">
        <v>101</v>
      </c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41">
        <v>16</v>
      </c>
      <c r="W9" s="41"/>
      <c r="X9" s="41"/>
      <c r="Y9" s="41"/>
      <c r="Z9" s="41"/>
      <c r="AA9" s="41"/>
      <c r="AB9" s="41"/>
      <c r="AC9" s="41"/>
      <c r="AD9" s="41"/>
      <c r="AE9" s="41"/>
      <c r="AF9" s="196"/>
      <c r="AG9" s="41">
        <v>40</v>
      </c>
      <c r="AH9" s="41">
        <f t="shared" si="1"/>
        <v>56</v>
      </c>
      <c r="AI9" s="41">
        <f>SUM('Minutaggio 2019-20'!E9,'Minutaggio 2019-20'!F9,'Minutaggio 2019-20'!G9,'Minutaggio 2019-20'!H9,'Minutaggio 2019-20'!I9,'Minutaggio 2019-20'!J9,'Minutaggio 2019-20'!M9,'Minutaggio 2019-20'!P9,'Minutaggio 2019-20'!Q9,'Minutaggio 2019-20'!R9,'Minutaggio 2019-20'!U9,'Minutaggio 2019-20'!V9,'Minutaggio 2019-20'!W9,'Minutaggio 2019-20'!X9,'Minutaggio 2019-20'!Y9,'Minutaggio 2019-20'!Z9,'Minutaggio 2019-20'!AA9,'Minutaggio 2019-20'!AB9,'Minutaggio 2019-20'!AC9,'Minutaggio 2019-20'!AD9,'Minutaggio 2019-20'!AE9,'Minutaggio 2019-20'!AF9,'Minutaggio 2019-20'!AG9)</f>
        <v>56</v>
      </c>
      <c r="AJ9" s="41">
        <f t="shared" si="2"/>
        <v>0</v>
      </c>
    </row>
    <row r="10" spans="1:36" ht="17.399999999999999">
      <c r="A10" s="332" t="s">
        <v>1271</v>
      </c>
      <c r="B10" s="332" t="s">
        <v>101</v>
      </c>
      <c r="C10" s="41">
        <v>40</v>
      </c>
      <c r="D10" s="385"/>
      <c r="E10" s="41">
        <v>50</v>
      </c>
      <c r="F10" s="41">
        <v>44</v>
      </c>
      <c r="G10" s="41">
        <v>48</v>
      </c>
      <c r="H10" s="41">
        <v>18</v>
      </c>
      <c r="I10" s="196"/>
      <c r="J10" s="41">
        <v>29</v>
      </c>
      <c r="K10" s="242"/>
      <c r="L10" s="196"/>
      <c r="M10" s="196"/>
      <c r="N10" s="196"/>
      <c r="O10" s="41">
        <v>29</v>
      </c>
      <c r="P10" s="41">
        <v>20</v>
      </c>
      <c r="Q10" s="41">
        <v>20</v>
      </c>
      <c r="R10" s="196"/>
      <c r="S10" s="41">
        <v>32</v>
      </c>
      <c r="T10" s="196"/>
      <c r="U10" s="41">
        <v>24</v>
      </c>
      <c r="V10" s="242"/>
      <c r="W10" s="41"/>
      <c r="X10" s="41"/>
      <c r="Y10" s="41"/>
      <c r="Z10" s="41"/>
      <c r="AA10" s="41"/>
      <c r="AB10" s="41"/>
      <c r="AC10" s="41"/>
      <c r="AD10" s="41"/>
      <c r="AE10" s="41"/>
      <c r="AF10" s="242"/>
      <c r="AG10" s="242"/>
      <c r="AH10" s="41">
        <f t="shared" si="1"/>
        <v>354</v>
      </c>
      <c r="AI10" s="41">
        <f>SUM('Minutaggio 2019-20'!E10,'Minutaggio 2019-20'!F10,'Minutaggio 2019-20'!G10,'Minutaggio 2019-20'!H10,'Minutaggio 2019-20'!I10,'Minutaggio 2019-20'!J10,'Minutaggio 2019-20'!M10,'Minutaggio 2019-20'!P10,'Minutaggio 2019-20'!Q10,'Minutaggio 2019-20'!R10,'Minutaggio 2019-20'!U10,'Minutaggio 2019-20'!V10,'Minutaggio 2019-20'!W10,'Minutaggio 2019-20'!X10,'Minutaggio 2019-20'!Y10,'Minutaggio 2019-20'!Z10,'Minutaggio 2019-20'!AA10,'Minutaggio 2019-20'!AB10,'Minutaggio 2019-20'!AC10,'Minutaggio 2019-20'!AD10,'Minutaggio 2019-20'!AE10,'Minutaggio 2019-20'!AF10,'Minutaggio 2019-20'!AG10)</f>
        <v>253</v>
      </c>
      <c r="AJ10" s="41">
        <f t="shared" si="2"/>
        <v>61</v>
      </c>
    </row>
    <row r="11" spans="1:36" ht="17.399999999999999">
      <c r="A11" s="332" t="s">
        <v>995</v>
      </c>
      <c r="B11" s="332" t="s">
        <v>101</v>
      </c>
      <c r="C11" s="385"/>
      <c r="D11" s="41">
        <v>34</v>
      </c>
      <c r="E11" s="196"/>
      <c r="F11" s="196"/>
      <c r="G11" s="196"/>
      <c r="H11" s="196"/>
      <c r="I11" s="323"/>
      <c r="J11" s="196"/>
      <c r="K11" s="196"/>
      <c r="L11" s="196"/>
      <c r="M11" s="196"/>
      <c r="N11" s="41">
        <v>20</v>
      </c>
      <c r="O11" s="196"/>
      <c r="P11" s="196"/>
      <c r="Q11" s="196"/>
      <c r="R11" s="196"/>
      <c r="S11" s="41">
        <v>23</v>
      </c>
      <c r="T11" s="196"/>
      <c r="U11" s="196"/>
      <c r="V11" s="196"/>
      <c r="W11" s="426"/>
      <c r="X11" s="426"/>
      <c r="Y11" s="426"/>
      <c r="Z11" s="426"/>
      <c r="AA11" s="426"/>
      <c r="AB11" s="426"/>
      <c r="AC11" s="426"/>
      <c r="AD11" s="426"/>
      <c r="AE11" s="426"/>
      <c r="AF11" s="426"/>
      <c r="AG11" s="426"/>
      <c r="AH11" s="41">
        <f t="shared" si="1"/>
        <v>77</v>
      </c>
      <c r="AI11" s="41">
        <f>SUM('Minutaggio 2019-20'!E11,'Minutaggio 2019-20'!F11,'Minutaggio 2019-20'!G11,'Minutaggio 2019-20'!H11,'Minutaggio 2019-20'!I11,'Minutaggio 2019-20'!J11,'Minutaggio 2019-20'!M11,'Minutaggio 2019-20'!P11,'Minutaggio 2019-20'!Q11,'Minutaggio 2019-20'!R11,'Minutaggio 2019-20'!U11,'Minutaggio 2019-20'!V11,'Minutaggio 2019-20'!W11,'Minutaggio 2019-20'!X11,'Minutaggio 2019-20'!Y11,'Minutaggio 2019-20'!Z11,'Minutaggio 2019-20'!AA11,'Minutaggio 2019-20'!AB11,'Minutaggio 2019-20'!AC11,'Minutaggio 2019-20'!AD11,'Minutaggio 2019-20'!AE11,'Minutaggio 2019-20'!AF11,'Minutaggio 2019-20'!AG11)</f>
        <v>0</v>
      </c>
      <c r="AJ11" s="41">
        <f t="shared" si="2"/>
        <v>43</v>
      </c>
    </row>
    <row r="12" spans="1:36" ht="17.399999999999999">
      <c r="A12" s="332" t="s">
        <v>1272</v>
      </c>
      <c r="B12" s="332" t="s">
        <v>101</v>
      </c>
      <c r="C12" s="41">
        <v>20</v>
      </c>
      <c r="D12" s="418">
        <v>36</v>
      </c>
      <c r="E12" s="41">
        <v>30</v>
      </c>
      <c r="F12" s="415"/>
      <c r="G12" s="415"/>
      <c r="H12" s="41">
        <v>62</v>
      </c>
      <c r="I12" s="41">
        <v>59</v>
      </c>
      <c r="J12" s="41">
        <v>51</v>
      </c>
      <c r="K12" s="41">
        <v>57</v>
      </c>
      <c r="L12" s="41">
        <v>64</v>
      </c>
      <c r="M12" s="41">
        <v>62</v>
      </c>
      <c r="N12" s="242"/>
      <c r="O12" s="242"/>
      <c r="P12" s="41">
        <v>60</v>
      </c>
      <c r="Q12" s="242"/>
      <c r="R12" s="41">
        <v>44</v>
      </c>
      <c r="S12" s="196"/>
      <c r="T12" s="41">
        <v>69</v>
      </c>
      <c r="U12" s="415"/>
      <c r="V12" s="415"/>
      <c r="W12" s="41"/>
      <c r="X12" s="41"/>
      <c r="Y12" s="41"/>
      <c r="Z12" s="41"/>
      <c r="AA12" s="41"/>
      <c r="AB12" s="41"/>
      <c r="AC12" s="41"/>
      <c r="AD12" s="41"/>
      <c r="AE12" s="41"/>
      <c r="AF12" s="41">
        <v>34</v>
      </c>
      <c r="AG12" s="41">
        <v>40</v>
      </c>
      <c r="AH12" s="41">
        <f t="shared" si="1"/>
        <v>688</v>
      </c>
      <c r="AI12" s="41">
        <f>SUM('Minutaggio 2019-20'!E12,'Minutaggio 2019-20'!F12,'Minutaggio 2019-20'!G12,'Minutaggio 2019-20'!H12,'Minutaggio 2019-20'!I12,'Minutaggio 2019-20'!J12,'Minutaggio 2019-20'!M12,'Minutaggio 2019-20'!P12,'Minutaggio 2019-20'!Q12,'Minutaggio 2019-20'!R12,'Minutaggio 2019-20'!U12,'Minutaggio 2019-20'!V12,'Minutaggio 2019-20'!W12,'Minutaggio 2019-20'!X12,'Minutaggio 2019-20'!Y12,'Minutaggio 2019-20'!Z12,'Minutaggio 2019-20'!AA12,'Minutaggio 2019-20'!AB12,'Minutaggio 2019-20'!AC12,'Minutaggio 2019-20'!AD12,'Minutaggio 2019-20'!AE12,'Minutaggio 2019-20'!AF12,'Minutaggio 2019-20'!AG12)</f>
        <v>442</v>
      </c>
      <c r="AJ12" s="41">
        <f t="shared" si="2"/>
        <v>190</v>
      </c>
    </row>
    <row r="13" spans="1:36" ht="17.399999999999999">
      <c r="A13" s="132" t="s">
        <v>1273</v>
      </c>
      <c r="B13" s="332" t="s">
        <v>100</v>
      </c>
      <c r="C13" s="415"/>
      <c r="D13" s="415"/>
      <c r="E13" s="415"/>
      <c r="F13" s="415"/>
      <c r="G13" s="415"/>
      <c r="H13" s="196"/>
      <c r="I13" s="41">
        <v>30</v>
      </c>
      <c r="J13" s="41">
        <v>59</v>
      </c>
      <c r="K13" s="196"/>
      <c r="L13" s="41">
        <v>40</v>
      </c>
      <c r="M13" s="41">
        <v>67</v>
      </c>
      <c r="N13" s="196"/>
      <c r="O13" s="41">
        <v>29</v>
      </c>
      <c r="P13" s="41">
        <v>52</v>
      </c>
      <c r="Q13" s="196"/>
      <c r="R13" s="41">
        <v>66</v>
      </c>
      <c r="S13" s="196"/>
      <c r="T13" s="41">
        <v>56</v>
      </c>
      <c r="U13" s="415"/>
      <c r="V13" s="415"/>
      <c r="W13" s="41"/>
      <c r="X13" s="41"/>
      <c r="Y13" s="41"/>
      <c r="Z13" s="41"/>
      <c r="AA13" s="41"/>
      <c r="AB13" s="41"/>
      <c r="AC13" s="41"/>
      <c r="AD13" s="41"/>
      <c r="AE13" s="41"/>
      <c r="AF13" s="41">
        <v>58</v>
      </c>
      <c r="AG13" s="41">
        <v>65</v>
      </c>
      <c r="AH13" s="41">
        <f t="shared" si="1"/>
        <v>522</v>
      </c>
      <c r="AI13" s="41">
        <f>SUM('Minutaggio 2019-20'!E13,'Minutaggio 2019-20'!F13,'Minutaggio 2019-20'!G13,'Minutaggio 2019-20'!H13,'Minutaggio 2019-20'!I13,'Minutaggio 2019-20'!J13,'Minutaggio 2019-20'!M13,'Minutaggio 2019-20'!P13,'Minutaggio 2019-20'!Q13,'Minutaggio 2019-20'!R13,'Minutaggio 2019-20'!U13,'Minutaggio 2019-20'!V13,'Minutaggio 2019-20'!W13,'Minutaggio 2019-20'!X13,'Minutaggio 2019-20'!Y13,'Minutaggio 2019-20'!Z13,'Minutaggio 2019-20'!AA13,'Minutaggio 2019-20'!AB13,'Minutaggio 2019-20'!AC13,'Minutaggio 2019-20'!AD13,'Minutaggio 2019-20'!AE13,'Minutaggio 2019-20'!AF13,'Minutaggio 2019-20'!AG13)</f>
        <v>397</v>
      </c>
      <c r="AJ13" s="41">
        <f t="shared" si="2"/>
        <v>125</v>
      </c>
    </row>
    <row r="14" spans="1:36" ht="17.399999999999999">
      <c r="A14" s="332" t="s">
        <v>858</v>
      </c>
      <c r="B14" s="332" t="s">
        <v>100</v>
      </c>
      <c r="C14" s="41">
        <v>34</v>
      </c>
      <c r="D14" s="41">
        <v>40</v>
      </c>
      <c r="E14" s="41">
        <v>16</v>
      </c>
      <c r="F14" s="41">
        <v>21</v>
      </c>
      <c r="G14" s="41">
        <v>20</v>
      </c>
      <c r="H14" s="242"/>
      <c r="I14" s="242"/>
      <c r="J14" s="242"/>
      <c r="K14" s="242"/>
      <c r="L14" s="242"/>
      <c r="M14" s="242"/>
      <c r="N14" s="242"/>
      <c r="O14" s="242"/>
      <c r="P14" s="242"/>
      <c r="Q14" s="242"/>
      <c r="R14" s="196"/>
      <c r="S14" s="41">
        <v>23</v>
      </c>
      <c r="T14" s="196"/>
      <c r="U14" s="41">
        <v>56</v>
      </c>
      <c r="V14" s="41">
        <v>64</v>
      </c>
      <c r="W14" s="41"/>
      <c r="X14" s="41"/>
      <c r="Y14" s="41"/>
      <c r="Z14" s="41"/>
      <c r="AA14" s="41"/>
      <c r="AB14" s="41"/>
      <c r="AC14" s="41"/>
      <c r="AD14" s="41"/>
      <c r="AE14" s="41"/>
      <c r="AF14" s="41">
        <v>22</v>
      </c>
      <c r="AG14" s="41">
        <v>15</v>
      </c>
      <c r="AH14" s="41">
        <f t="shared" si="1"/>
        <v>311</v>
      </c>
      <c r="AI14" s="41">
        <f>SUM('Minutaggio 2019-20'!E14,'Minutaggio 2019-20'!F14,'Minutaggio 2019-20'!G14,'Minutaggio 2019-20'!H14,'Minutaggio 2019-20'!I14,'Minutaggio 2019-20'!J14,'Minutaggio 2019-20'!M14,'Minutaggio 2019-20'!P14,'Minutaggio 2019-20'!Q14,'Minutaggio 2019-20'!R14,'Minutaggio 2019-20'!U14,'Minutaggio 2019-20'!V14,'Minutaggio 2019-20'!W14,'Minutaggio 2019-20'!X14,'Minutaggio 2019-20'!Y14,'Minutaggio 2019-20'!Z14,'Minutaggio 2019-20'!AA14,'Minutaggio 2019-20'!AB14,'Minutaggio 2019-20'!AC14,'Minutaggio 2019-20'!AD14,'Minutaggio 2019-20'!AE14,'Minutaggio 2019-20'!AF14,'Minutaggio 2019-20'!AG14)</f>
        <v>214</v>
      </c>
      <c r="AJ14" s="41">
        <f t="shared" si="2"/>
        <v>23</v>
      </c>
    </row>
    <row r="15" spans="1:36" ht="17.399999999999999">
      <c r="A15" s="332" t="s">
        <v>472</v>
      </c>
      <c r="B15" s="332" t="s">
        <v>100</v>
      </c>
      <c r="C15" s="415"/>
      <c r="D15" s="415"/>
      <c r="E15" s="415"/>
      <c r="F15" s="415"/>
      <c r="G15" s="415"/>
      <c r="H15" s="41">
        <v>14</v>
      </c>
      <c r="I15" s="41">
        <v>50</v>
      </c>
      <c r="J15" s="242"/>
      <c r="K15" s="41">
        <v>23</v>
      </c>
      <c r="L15" s="41">
        <v>40</v>
      </c>
      <c r="M15" s="41">
        <v>13</v>
      </c>
      <c r="N15" s="41">
        <v>50</v>
      </c>
      <c r="O15" s="242"/>
      <c r="P15" s="196"/>
      <c r="Q15" s="41">
        <v>25</v>
      </c>
      <c r="R15" s="41">
        <v>14</v>
      </c>
      <c r="S15" s="41">
        <v>57</v>
      </c>
      <c r="T15" s="41">
        <v>24</v>
      </c>
      <c r="U15" s="41">
        <v>24</v>
      </c>
      <c r="V15" s="415"/>
      <c r="W15" s="41"/>
      <c r="X15" s="41"/>
      <c r="Y15" s="41"/>
      <c r="Z15" s="41"/>
      <c r="AA15" s="41"/>
      <c r="AB15" s="41"/>
      <c r="AC15" s="41"/>
      <c r="AD15" s="41"/>
      <c r="AE15" s="41"/>
      <c r="AF15" s="242"/>
      <c r="AG15" s="242"/>
      <c r="AH15" s="41">
        <f t="shared" si="1"/>
        <v>334</v>
      </c>
      <c r="AI15" s="41">
        <f>SUM('Minutaggio 2019-20'!E15,'Minutaggio 2019-20'!F15,'Minutaggio 2019-20'!G15,'Minutaggio 2019-20'!H15,'Minutaggio 2019-20'!I15,'Minutaggio 2019-20'!J15,'Minutaggio 2019-20'!M15,'Minutaggio 2019-20'!P15,'Minutaggio 2019-20'!Q15,'Minutaggio 2019-20'!R15,'Minutaggio 2019-20'!U15,'Minutaggio 2019-20'!V15,'Minutaggio 2019-20'!W15,'Minutaggio 2019-20'!X15,'Minutaggio 2019-20'!Y15,'Minutaggio 2019-20'!Z15,'Minutaggio 2019-20'!AA15,'Minutaggio 2019-20'!AB15,'Minutaggio 2019-20'!AC15,'Minutaggio 2019-20'!AD15,'Minutaggio 2019-20'!AE15,'Minutaggio 2019-20'!AF15,'Minutaggio 2019-20'!AG15)</f>
        <v>140</v>
      </c>
      <c r="AJ15" s="41">
        <f t="shared" si="2"/>
        <v>194</v>
      </c>
    </row>
    <row r="16" spans="1:36" ht="17.399999999999999">
      <c r="A16" s="412" t="s">
        <v>1375</v>
      </c>
      <c r="B16" s="412" t="s">
        <v>100</v>
      </c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41">
        <v>16</v>
      </c>
      <c r="W16" s="41"/>
      <c r="X16" s="41"/>
      <c r="Y16" s="41"/>
      <c r="Z16" s="41"/>
      <c r="AA16" s="41"/>
      <c r="AB16" s="41"/>
      <c r="AC16" s="41"/>
      <c r="AD16" s="41"/>
      <c r="AE16" s="41"/>
      <c r="AF16" s="196"/>
      <c r="AG16" s="196"/>
      <c r="AH16" s="41">
        <f t="shared" si="1"/>
        <v>16</v>
      </c>
      <c r="AI16" s="41">
        <f>SUM('Minutaggio 2019-20'!E16,'Minutaggio 2019-20'!F16,'Minutaggio 2019-20'!G16,'Minutaggio 2019-20'!H16,'Minutaggio 2019-20'!I16,'Minutaggio 2019-20'!J16,'Minutaggio 2019-20'!M16,'Minutaggio 2019-20'!P16,'Minutaggio 2019-20'!Q16,'Minutaggio 2019-20'!R16,'Minutaggio 2019-20'!U16,'Minutaggio 2019-20'!V16,'Minutaggio 2019-20'!W16,'Minutaggio 2019-20'!X16,'Minutaggio 2019-20'!Y16,'Minutaggio 2019-20'!Z16,'Minutaggio 2019-20'!AA16,'Minutaggio 2019-20'!AB16,'Minutaggio 2019-20'!AC16,'Minutaggio 2019-20'!AD16,'Minutaggio 2019-20'!AE16,'Minutaggio 2019-20'!AF16,'Minutaggio 2019-20'!AG16)</f>
        <v>16</v>
      </c>
      <c r="AJ16" s="41">
        <f t="shared" si="2"/>
        <v>0</v>
      </c>
    </row>
    <row r="17" spans="1:36" ht="17.399999999999999">
      <c r="A17" s="332" t="s">
        <v>1192</v>
      </c>
      <c r="B17" s="332" t="s">
        <v>100</v>
      </c>
      <c r="C17" s="41">
        <v>46</v>
      </c>
      <c r="D17" s="41">
        <v>40</v>
      </c>
      <c r="E17" s="41">
        <v>64</v>
      </c>
      <c r="F17" s="41">
        <v>59</v>
      </c>
      <c r="G17" s="41">
        <v>60</v>
      </c>
      <c r="H17" s="41">
        <v>66</v>
      </c>
      <c r="I17" s="196"/>
      <c r="J17" s="41">
        <v>21</v>
      </c>
      <c r="K17" s="41">
        <v>57</v>
      </c>
      <c r="L17" s="196"/>
      <c r="M17" s="196"/>
      <c r="N17" s="41">
        <v>30</v>
      </c>
      <c r="O17" s="41">
        <v>51</v>
      </c>
      <c r="P17" s="41">
        <v>28</v>
      </c>
      <c r="Q17" s="41">
        <v>55</v>
      </c>
      <c r="R17" s="242"/>
      <c r="S17" s="242"/>
      <c r="T17" s="242"/>
      <c r="U17" s="242"/>
      <c r="V17" s="242"/>
      <c r="W17" s="41"/>
      <c r="X17" s="41"/>
      <c r="Y17" s="41"/>
      <c r="Z17" s="41"/>
      <c r="AA17" s="41"/>
      <c r="AB17" s="41"/>
      <c r="AC17" s="41"/>
      <c r="AD17" s="41"/>
      <c r="AE17" s="41"/>
      <c r="AF17" s="242"/>
      <c r="AG17" s="242"/>
      <c r="AH17" s="41">
        <f t="shared" si="1"/>
        <v>577</v>
      </c>
      <c r="AI17" s="41">
        <f>SUM('Minutaggio 2019-20'!E17,'Minutaggio 2019-20'!F17,'Minutaggio 2019-20'!G17,'Minutaggio 2019-20'!H17,'Minutaggio 2019-20'!I17,'Minutaggio 2019-20'!J17,'Minutaggio 2019-20'!M17,'Minutaggio 2019-20'!P17,'Minutaggio 2019-20'!Q17,'Minutaggio 2019-20'!R17,'Minutaggio 2019-20'!U17,'Minutaggio 2019-20'!V17,'Minutaggio 2019-20'!W17,'Minutaggio 2019-20'!X17,'Minutaggio 2019-20'!Y17,'Minutaggio 2019-20'!Z17,'Minutaggio 2019-20'!AA17,'Minutaggio 2019-20'!AB17,'Minutaggio 2019-20'!AC17,'Minutaggio 2019-20'!AD17,'Minutaggio 2019-20'!AE17,'Minutaggio 2019-20'!AF17,'Minutaggio 2019-20'!AG17)</f>
        <v>353</v>
      </c>
      <c r="AJ17" s="41">
        <f t="shared" si="2"/>
        <v>138</v>
      </c>
    </row>
    <row r="18" spans="1:36" ht="17.399999999999999">
      <c r="A18" s="332" t="s">
        <v>1275</v>
      </c>
      <c r="B18" s="332" t="s">
        <v>488</v>
      </c>
      <c r="C18" s="41">
        <v>80</v>
      </c>
      <c r="D18" s="41">
        <v>40</v>
      </c>
      <c r="E18" s="41">
        <v>80</v>
      </c>
      <c r="F18" s="242"/>
      <c r="G18" s="41">
        <v>75</v>
      </c>
      <c r="H18" s="242"/>
      <c r="I18" s="418">
        <v>70</v>
      </c>
      <c r="J18" s="41">
        <v>80</v>
      </c>
      <c r="K18" s="196"/>
      <c r="L18" s="41">
        <v>54</v>
      </c>
      <c r="M18" s="41">
        <v>80</v>
      </c>
      <c r="N18" s="196"/>
      <c r="O18" s="196"/>
      <c r="P18" s="41">
        <v>54</v>
      </c>
      <c r="Q18" s="41">
        <v>40</v>
      </c>
      <c r="R18" s="41">
        <v>66</v>
      </c>
      <c r="S18" s="196"/>
      <c r="T18" s="41">
        <v>68</v>
      </c>
      <c r="U18" s="41">
        <v>52</v>
      </c>
      <c r="V18" s="41">
        <v>55</v>
      </c>
      <c r="W18" s="41"/>
      <c r="X18" s="41"/>
      <c r="Y18" s="41"/>
      <c r="Z18" s="41"/>
      <c r="AA18" s="41"/>
      <c r="AB18" s="41"/>
      <c r="AC18" s="41"/>
      <c r="AD18" s="41"/>
      <c r="AE18" s="41"/>
      <c r="AF18" s="242"/>
      <c r="AG18" s="242"/>
      <c r="AH18" s="41">
        <f t="shared" si="1"/>
        <v>894</v>
      </c>
      <c r="AI18" s="41">
        <f>SUM('Minutaggio 2019-20'!E18,'Minutaggio 2019-20'!F18,'Minutaggio 2019-20'!G18,'Minutaggio 2019-20'!H18,'Minutaggio 2019-20'!I18,'Minutaggio 2019-20'!J18,'Minutaggio 2019-20'!M18,'Minutaggio 2019-20'!P18,'Minutaggio 2019-20'!Q18,'Minutaggio 2019-20'!R18,'Minutaggio 2019-20'!U18,'Minutaggio 2019-20'!V18,'Minutaggio 2019-20'!W18,'Minutaggio 2019-20'!X18,'Minutaggio 2019-20'!Y18,'Minutaggio 2019-20'!Z18,'Minutaggio 2019-20'!AA18,'Minutaggio 2019-20'!AB18,'Minutaggio 2019-20'!AC18,'Minutaggio 2019-20'!AD18,'Minutaggio 2019-20'!AE18,'Minutaggio 2019-20'!AF18,'Minutaggio 2019-20'!AG18)</f>
        <v>652</v>
      </c>
      <c r="AJ18" s="41">
        <f t="shared" si="2"/>
        <v>122</v>
      </c>
    </row>
    <row r="19" spans="1:36" ht="17.399999999999999">
      <c r="A19" s="332" t="s">
        <v>1000</v>
      </c>
      <c r="B19" s="332" t="s">
        <v>488</v>
      </c>
      <c r="C19" s="415"/>
      <c r="D19" s="415"/>
      <c r="E19" s="415"/>
      <c r="F19" s="415"/>
      <c r="G19" s="415"/>
      <c r="H19" s="41">
        <v>51</v>
      </c>
      <c r="I19" s="196"/>
      <c r="J19" s="41">
        <v>80</v>
      </c>
      <c r="K19" s="41">
        <v>80</v>
      </c>
      <c r="L19" s="41">
        <v>66</v>
      </c>
      <c r="M19" s="41">
        <v>14</v>
      </c>
      <c r="N19" s="41">
        <v>69</v>
      </c>
      <c r="O19" s="242"/>
      <c r="P19" s="41">
        <v>26</v>
      </c>
      <c r="Q19" s="41">
        <v>80</v>
      </c>
      <c r="R19" s="41">
        <v>60</v>
      </c>
      <c r="S19" s="196"/>
      <c r="T19" s="41">
        <v>52</v>
      </c>
      <c r="U19" s="242"/>
      <c r="V19" s="242"/>
      <c r="W19" s="41"/>
      <c r="X19" s="41"/>
      <c r="Y19" s="41"/>
      <c r="Z19" s="41"/>
      <c r="AA19" s="41"/>
      <c r="AB19" s="41"/>
      <c r="AC19" s="41"/>
      <c r="AD19" s="41"/>
      <c r="AE19" s="41"/>
      <c r="AF19" s="41">
        <v>80</v>
      </c>
      <c r="AG19" s="242"/>
      <c r="AH19" s="41">
        <f t="shared" si="1"/>
        <v>658</v>
      </c>
      <c r="AI19" s="41">
        <f>SUM('Minutaggio 2019-20'!E19,'Minutaggio 2019-20'!F19,'Minutaggio 2019-20'!G19,'Minutaggio 2019-20'!H19,'Minutaggio 2019-20'!I19,'Minutaggio 2019-20'!J19,'Minutaggio 2019-20'!M19,'Minutaggio 2019-20'!P19,'Minutaggio 2019-20'!Q19,'Minutaggio 2019-20'!R19,'Minutaggio 2019-20'!U19,'Minutaggio 2019-20'!V19,'Minutaggio 2019-20'!W19,'Minutaggio 2019-20'!X19,'Minutaggio 2019-20'!Y19,'Minutaggio 2019-20'!Z19,'Minutaggio 2019-20'!AA19,'Minutaggio 2019-20'!AB19,'Minutaggio 2019-20'!AC19,'Minutaggio 2019-20'!AD19,'Minutaggio 2019-20'!AE19,'Minutaggio 2019-20'!AF19,'Minutaggio 2019-20'!AG19)</f>
        <v>391</v>
      </c>
      <c r="AJ19" s="41">
        <f t="shared" si="2"/>
        <v>267</v>
      </c>
    </row>
    <row r="20" spans="1:36" ht="17.399999999999999">
      <c r="A20" s="332" t="s">
        <v>1002</v>
      </c>
      <c r="B20" s="332" t="s">
        <v>489</v>
      </c>
      <c r="C20" s="41">
        <v>40</v>
      </c>
      <c r="D20" s="242"/>
      <c r="E20" s="196"/>
      <c r="F20" s="196"/>
      <c r="G20" s="196"/>
      <c r="H20" s="41">
        <v>11</v>
      </c>
      <c r="I20" s="41">
        <v>28</v>
      </c>
      <c r="J20" s="41">
        <v>21</v>
      </c>
      <c r="K20" s="41">
        <v>18</v>
      </c>
      <c r="L20" s="41">
        <v>14</v>
      </c>
      <c r="M20" s="196"/>
      <c r="N20" s="41">
        <v>80</v>
      </c>
      <c r="O20" s="196"/>
      <c r="P20" s="242"/>
      <c r="Q20" s="242"/>
      <c r="R20" s="242"/>
      <c r="S20" s="323"/>
      <c r="T20" s="196"/>
      <c r="U20" s="41">
        <v>13</v>
      </c>
      <c r="V20" s="41">
        <v>24</v>
      </c>
      <c r="W20" s="41"/>
      <c r="X20" s="41"/>
      <c r="Y20" s="41"/>
      <c r="Z20" s="41"/>
      <c r="AA20" s="41"/>
      <c r="AB20" s="41"/>
      <c r="AC20" s="41"/>
      <c r="AD20" s="41"/>
      <c r="AE20" s="41"/>
      <c r="AF20" s="41">
        <v>80</v>
      </c>
      <c r="AG20" s="41">
        <v>80</v>
      </c>
      <c r="AH20" s="41">
        <f t="shared" si="1"/>
        <v>409</v>
      </c>
      <c r="AI20" s="41">
        <f>SUM('Minutaggio 2019-20'!E20,'Minutaggio 2019-20'!F20,'Minutaggio 2019-20'!G20,'Minutaggio 2019-20'!H20,'Minutaggio 2019-20'!I20,'Minutaggio 2019-20'!J20,'Minutaggio 2019-20'!M20,'Minutaggio 2019-20'!P20,'Minutaggio 2019-20'!Q20,'Minutaggio 2019-20'!R20,'Minutaggio 2019-20'!U20,'Minutaggio 2019-20'!V20,'Minutaggio 2019-20'!W20,'Minutaggio 2019-20'!X20,'Minutaggio 2019-20'!Y20,'Minutaggio 2019-20'!Z20,'Minutaggio 2019-20'!AA20,'Minutaggio 2019-20'!AB20,'Minutaggio 2019-20'!AC20,'Minutaggio 2019-20'!AD20,'Minutaggio 2019-20'!AE20,'Minutaggio 2019-20'!AF20,'Minutaggio 2019-20'!AG20)</f>
        <v>257</v>
      </c>
      <c r="AJ20" s="41">
        <f t="shared" si="2"/>
        <v>112</v>
      </c>
    </row>
    <row r="21" spans="1:36" ht="17.399999999999999">
      <c r="A21" s="332" t="s">
        <v>450</v>
      </c>
      <c r="B21" s="332" t="s">
        <v>489</v>
      </c>
      <c r="C21" s="242"/>
      <c r="D21" s="41">
        <v>34</v>
      </c>
      <c r="E21" s="41">
        <v>18</v>
      </c>
      <c r="F21" s="41">
        <v>62</v>
      </c>
      <c r="G21" s="41">
        <v>22</v>
      </c>
      <c r="H21" s="41">
        <v>80</v>
      </c>
      <c r="I21" s="41">
        <v>52</v>
      </c>
      <c r="J21" s="196"/>
      <c r="K21" s="41">
        <v>62</v>
      </c>
      <c r="L21" s="196"/>
      <c r="M21" s="425"/>
      <c r="N21" s="41">
        <v>60</v>
      </c>
      <c r="O21" s="41">
        <v>54</v>
      </c>
      <c r="P21" s="196"/>
      <c r="Q21" s="196"/>
      <c r="R21" s="41">
        <v>14</v>
      </c>
      <c r="S21" s="41">
        <v>36</v>
      </c>
      <c r="T21" s="41">
        <v>12</v>
      </c>
      <c r="U21" s="41">
        <v>28</v>
      </c>
      <c r="V21" s="41">
        <v>25</v>
      </c>
      <c r="W21" s="426"/>
      <c r="X21" s="426"/>
      <c r="Y21" s="426"/>
      <c r="Z21" s="426"/>
      <c r="AA21" s="426"/>
      <c r="AB21" s="426"/>
      <c r="AC21" s="426"/>
      <c r="AD21" s="426"/>
      <c r="AE21" s="426"/>
      <c r="AF21" s="426"/>
      <c r="AG21" s="426"/>
      <c r="AH21" s="41">
        <f t="shared" si="1"/>
        <v>559</v>
      </c>
      <c r="AI21" s="41">
        <f>SUM('Minutaggio 2019-20'!E21,'Minutaggio 2019-20'!F21,'Minutaggio 2019-20'!G21,'Minutaggio 2019-20'!H21,'Minutaggio 2019-20'!I21,'Minutaggio 2019-20'!J21,'Minutaggio 2019-20'!M21,'Minutaggio 2019-20'!P21,'Minutaggio 2019-20'!Q21,'Minutaggio 2019-20'!R21,'Minutaggio 2019-20'!U21,'Minutaggio 2019-20'!V21,'Minutaggio 2019-20'!W21,'Minutaggio 2019-20'!X21,'Minutaggio 2019-20'!Y21,'Minutaggio 2019-20'!Z21,'Minutaggio 2019-20'!AA21,'Minutaggio 2019-20'!AB21,'Minutaggio 2019-20'!AC21,'Minutaggio 2019-20'!AD21,'Minutaggio 2019-20'!AE21,'Minutaggio 2019-20'!AF21,'Minutaggio 2019-20'!AG21)</f>
        <v>301</v>
      </c>
      <c r="AJ21" s="41">
        <f t="shared" si="2"/>
        <v>224</v>
      </c>
    </row>
    <row r="22" spans="1:36" ht="17.399999999999999">
      <c r="A22" s="383" t="s">
        <v>1274</v>
      </c>
      <c r="B22" s="383" t="s">
        <v>489</v>
      </c>
      <c r="C22" s="438"/>
      <c r="D22" s="113">
        <v>40</v>
      </c>
      <c r="E22" s="113">
        <v>62</v>
      </c>
      <c r="F22" s="113">
        <v>80</v>
      </c>
      <c r="G22" s="113">
        <v>58</v>
      </c>
      <c r="H22" s="113">
        <v>69</v>
      </c>
      <c r="I22" s="196"/>
      <c r="J22" s="113">
        <v>59</v>
      </c>
      <c r="K22" s="196"/>
      <c r="L22" s="113">
        <v>80</v>
      </c>
      <c r="M22" s="113">
        <v>66</v>
      </c>
      <c r="N22" s="196"/>
      <c r="O22" s="113">
        <v>26</v>
      </c>
      <c r="P22" s="113">
        <v>80</v>
      </c>
      <c r="Q22" s="113">
        <v>40</v>
      </c>
      <c r="R22" s="113">
        <v>20</v>
      </c>
      <c r="S22" s="113">
        <v>80</v>
      </c>
      <c r="T22" s="113">
        <v>28</v>
      </c>
      <c r="U22" s="113">
        <v>67</v>
      </c>
      <c r="V22" s="113">
        <v>80</v>
      </c>
      <c r="W22" s="113"/>
      <c r="X22" s="113"/>
      <c r="Y22" s="113"/>
      <c r="Z22" s="113"/>
      <c r="AA22" s="113"/>
      <c r="AB22" s="113"/>
      <c r="AC22" s="113"/>
      <c r="AD22" s="113"/>
      <c r="AE22" s="113"/>
      <c r="AF22" s="196"/>
      <c r="AG22" s="196"/>
      <c r="AH22" s="41">
        <f t="shared" si="1"/>
        <v>935</v>
      </c>
      <c r="AI22" s="41">
        <f>SUM('Minutaggio 2019-20'!E22,'Minutaggio 2019-20'!F22,'Minutaggio 2019-20'!G22,'Minutaggio 2019-20'!H22,'Minutaggio 2019-20'!I22,'Minutaggio 2019-20'!J22,'Minutaggio 2019-20'!M22,'Minutaggio 2019-20'!P22,'Minutaggio 2019-20'!Q22,'Minutaggio 2019-20'!R22,'Minutaggio 2019-20'!U22,'Minutaggio 2019-20'!V22,'Minutaggio 2019-20'!W22,'Minutaggio 2019-20'!X22,'Minutaggio 2019-20'!Y22,'Minutaggio 2019-20'!Z22,'Minutaggio 2019-20'!AA22,'Minutaggio 2019-20'!AB22,'Minutaggio 2019-20'!AC22,'Minutaggio 2019-20'!AD22,'Minutaggio 2019-20'!AE22,'Minutaggio 2019-20'!AF22,'Minutaggio 2019-20'!AG22)</f>
        <v>681</v>
      </c>
      <c r="AJ22" s="41">
        <f t="shared" si="2"/>
        <v>214</v>
      </c>
    </row>
    <row r="23" spans="1:36" ht="17.399999999999999">
      <c r="A23" s="383" t="s">
        <v>1118</v>
      </c>
      <c r="B23" s="383" t="s">
        <v>489</v>
      </c>
      <c r="C23" s="41">
        <v>40</v>
      </c>
      <c r="D23" s="41">
        <v>40</v>
      </c>
      <c r="E23" s="250"/>
      <c r="F23" s="41">
        <v>18</v>
      </c>
      <c r="G23" s="250"/>
      <c r="H23" s="250"/>
      <c r="I23" s="250"/>
      <c r="J23" s="250"/>
      <c r="K23" s="250"/>
      <c r="L23" s="250"/>
      <c r="M23" s="250"/>
      <c r="N23" s="41">
        <v>20</v>
      </c>
      <c r="O23" s="41">
        <v>80</v>
      </c>
      <c r="P23" s="250"/>
      <c r="Q23" s="250"/>
      <c r="R23" s="250"/>
      <c r="S23" s="41">
        <v>44</v>
      </c>
      <c r="T23" s="242"/>
      <c r="U23" s="242"/>
      <c r="V23" s="250"/>
      <c r="W23" s="41"/>
      <c r="X23" s="41"/>
      <c r="Y23" s="41"/>
      <c r="Z23" s="41"/>
      <c r="AA23" s="41"/>
      <c r="AB23" s="41"/>
      <c r="AC23" s="41"/>
      <c r="AD23" s="41"/>
      <c r="AE23" s="41"/>
      <c r="AF23" s="242"/>
      <c r="AG23" s="242"/>
      <c r="AH23" s="41">
        <f t="shared" si="1"/>
        <v>242</v>
      </c>
      <c r="AI23" s="41">
        <f>SUM('Minutaggio 2019-20'!E23,'Minutaggio 2019-20'!F23,'Minutaggio 2019-20'!G23,'Minutaggio 2019-20'!H23,'Minutaggio 2019-20'!I23,'Minutaggio 2019-20'!J23,'Minutaggio 2019-20'!M23,'Minutaggio 2019-20'!P23,'Minutaggio 2019-20'!Q23,'Minutaggio 2019-20'!R23,'Minutaggio 2019-20'!U23,'Minutaggio 2019-20'!V23,'Minutaggio 2019-20'!W23,'Minutaggio 2019-20'!X23,'Minutaggio 2019-20'!Y23,'Minutaggio 2019-20'!Z23,'Minutaggio 2019-20'!AA23,'Minutaggio 2019-20'!AB23,'Minutaggio 2019-20'!AC23,'Minutaggio 2019-20'!AD23,'Minutaggio 2019-20'!AE23,'Minutaggio 2019-20'!AF23,'Minutaggio 2019-20'!AG23)</f>
        <v>18</v>
      </c>
      <c r="AJ23" s="41">
        <f t="shared" si="2"/>
        <v>144</v>
      </c>
    </row>
    <row r="24" spans="1:36" ht="17.399999999999999">
      <c r="A24" s="328" t="s">
        <v>1415</v>
      </c>
      <c r="B24" s="328" t="s">
        <v>489</v>
      </c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41"/>
      <c r="X24" s="41"/>
      <c r="Y24" s="41"/>
      <c r="Z24" s="41"/>
      <c r="AA24" s="41"/>
      <c r="AB24" s="41"/>
      <c r="AC24" s="41"/>
      <c r="AD24" s="41"/>
      <c r="AE24" s="41"/>
      <c r="AF24" s="41">
        <v>1</v>
      </c>
      <c r="AG24" s="41">
        <v>76</v>
      </c>
      <c r="AH24" s="41">
        <f t="shared" si="1"/>
        <v>77</v>
      </c>
      <c r="AI24" s="41">
        <f>SUM('Minutaggio 2019-20'!E24,'Minutaggio 2019-20'!F24,'Minutaggio 2019-20'!G24,'Minutaggio 2019-20'!H24,'Minutaggio 2019-20'!I24,'Minutaggio 2019-20'!J24,'Minutaggio 2019-20'!M24,'Minutaggio 2019-20'!P24,'Minutaggio 2019-20'!Q24,'Minutaggio 2019-20'!R24,'Minutaggio 2019-20'!U24,'Minutaggio 2019-20'!V24,'Minutaggio 2019-20'!W24,'Minutaggio 2019-20'!X24,'Minutaggio 2019-20'!Y24,'Minutaggio 2019-20'!Z24,'Minutaggio 2019-20'!AA24,'Minutaggio 2019-20'!AB24,'Minutaggio 2019-20'!AC24,'Minutaggio 2019-20'!AD24,'Minutaggio 2019-20'!AE24,'Minutaggio 2019-20'!AF24,'Minutaggio 2019-20'!AG24)</f>
        <v>77</v>
      </c>
      <c r="AJ24" s="41">
        <f t="shared" si="2"/>
        <v>0</v>
      </c>
    </row>
    <row r="25" spans="1:36" ht="17.399999999999999">
      <c r="A25" s="439" t="s">
        <v>1119</v>
      </c>
      <c r="B25" s="440" t="s">
        <v>489</v>
      </c>
      <c r="C25" s="114">
        <v>19</v>
      </c>
      <c r="D25" s="114">
        <v>40</v>
      </c>
      <c r="E25" s="114">
        <v>18</v>
      </c>
      <c r="F25" s="114">
        <v>18</v>
      </c>
      <c r="G25" s="114">
        <v>63</v>
      </c>
      <c r="H25" s="196"/>
      <c r="I25" s="114">
        <v>6</v>
      </c>
      <c r="J25" s="196"/>
      <c r="K25" s="424">
        <v>80</v>
      </c>
      <c r="L25" s="324"/>
      <c r="M25" s="324"/>
      <c r="N25" s="324"/>
      <c r="O25" s="324"/>
      <c r="P25" s="324"/>
      <c r="Q25" s="196"/>
      <c r="R25" s="196"/>
      <c r="S25" s="196"/>
      <c r="T25" s="196"/>
      <c r="U25" s="114">
        <v>48</v>
      </c>
      <c r="V25" s="196"/>
      <c r="W25" s="426"/>
      <c r="X25" s="426"/>
      <c r="Y25" s="426"/>
      <c r="Z25" s="426"/>
      <c r="AA25" s="426"/>
      <c r="AB25" s="426"/>
      <c r="AC25" s="426"/>
      <c r="AD25" s="426"/>
      <c r="AE25" s="426"/>
      <c r="AF25" s="426"/>
      <c r="AG25" s="426"/>
      <c r="AH25" s="41">
        <f t="shared" si="1"/>
        <v>292</v>
      </c>
      <c r="AI25" s="41">
        <f>SUM('Minutaggio 2019-20'!E25,'Minutaggio 2019-20'!F25,'Minutaggio 2019-20'!G25,'Minutaggio 2019-20'!H25,'Minutaggio 2019-20'!I25,'Minutaggio 2019-20'!J25,'Minutaggio 2019-20'!M25,'Minutaggio 2019-20'!P25,'Minutaggio 2019-20'!Q25,'Minutaggio 2019-20'!R25,'Minutaggio 2019-20'!U25,'Minutaggio 2019-20'!V25,'Minutaggio 2019-20'!W25,'Minutaggio 2019-20'!X25,'Minutaggio 2019-20'!Y25,'Minutaggio 2019-20'!Z25,'Minutaggio 2019-20'!AA25,'Minutaggio 2019-20'!AB25,'Minutaggio 2019-20'!AC25,'Minutaggio 2019-20'!AD25,'Minutaggio 2019-20'!AE25,'Minutaggio 2019-20'!AF25,'Minutaggio 2019-20'!AG25)</f>
        <v>153</v>
      </c>
      <c r="AJ25" s="41">
        <f t="shared" si="2"/>
        <v>80</v>
      </c>
    </row>
    <row r="26" spans="1:36" ht="17.399999999999999">
      <c r="A26" s="332" t="s">
        <v>566</v>
      </c>
      <c r="B26" s="332" t="s">
        <v>482</v>
      </c>
      <c r="C26" s="41">
        <v>2</v>
      </c>
      <c r="D26" s="242"/>
      <c r="E26" s="242"/>
      <c r="F26" s="242"/>
      <c r="G26" s="242"/>
      <c r="H26" s="41">
        <v>29</v>
      </c>
      <c r="I26" s="41">
        <v>80</v>
      </c>
      <c r="J26" s="41">
        <v>16</v>
      </c>
      <c r="K26" s="41">
        <v>80</v>
      </c>
      <c r="L26" s="41">
        <v>26</v>
      </c>
      <c r="M26" s="41">
        <v>66</v>
      </c>
      <c r="N26" s="324"/>
      <c r="O26" s="324"/>
      <c r="P26" s="324"/>
      <c r="Q26" s="324"/>
      <c r="R26" s="324"/>
      <c r="S26" s="324"/>
      <c r="T26" s="41">
        <v>21</v>
      </c>
      <c r="U26" s="41">
        <v>80</v>
      </c>
      <c r="V26" s="41">
        <v>80</v>
      </c>
      <c r="W26" s="41"/>
      <c r="X26" s="41"/>
      <c r="Y26" s="41"/>
      <c r="Z26" s="41"/>
      <c r="AA26" s="41"/>
      <c r="AB26" s="41"/>
      <c r="AC26" s="41"/>
      <c r="AD26" s="41"/>
      <c r="AE26" s="41"/>
      <c r="AF26" s="196"/>
      <c r="AG26" s="41">
        <v>59</v>
      </c>
      <c r="AH26" s="41">
        <f t="shared" si="1"/>
        <v>539</v>
      </c>
      <c r="AI26" s="41">
        <f>SUM('Minutaggio 2019-20'!E26,'Minutaggio 2019-20'!F26,'Minutaggio 2019-20'!G26,'Minutaggio 2019-20'!H26,'Minutaggio 2019-20'!I26,'Minutaggio 2019-20'!J26,'Minutaggio 2019-20'!M26,'Minutaggio 2019-20'!P26,'Minutaggio 2019-20'!Q26,'Minutaggio 2019-20'!R26,'Minutaggio 2019-20'!U26,'Minutaggio 2019-20'!V26,'Minutaggio 2019-20'!W26,'Minutaggio 2019-20'!X26,'Minutaggio 2019-20'!Y26,'Minutaggio 2019-20'!Z26,'Minutaggio 2019-20'!AA26,'Minutaggio 2019-20'!AB26,'Minutaggio 2019-20'!AC26,'Minutaggio 2019-20'!AD26,'Minutaggio 2019-20'!AE26,'Minutaggio 2019-20'!AF26,'Minutaggio 2019-20'!AG26)</f>
        <v>410</v>
      </c>
      <c r="AJ26" s="41">
        <f t="shared" si="2"/>
        <v>127</v>
      </c>
    </row>
    <row r="27" spans="1:36" ht="17.399999999999999">
      <c r="A27" s="332" t="s">
        <v>806</v>
      </c>
      <c r="B27" s="332" t="s">
        <v>482</v>
      </c>
      <c r="C27" s="41">
        <v>61</v>
      </c>
      <c r="D27" s="41">
        <v>66</v>
      </c>
      <c r="E27" s="41">
        <v>80</v>
      </c>
      <c r="F27" s="41">
        <v>80</v>
      </c>
      <c r="G27" s="41">
        <v>17</v>
      </c>
      <c r="H27" s="41">
        <v>80</v>
      </c>
      <c r="I27" s="418">
        <v>70</v>
      </c>
      <c r="J27" s="418">
        <v>54</v>
      </c>
      <c r="K27" s="196"/>
      <c r="L27" s="41">
        <v>80</v>
      </c>
      <c r="M27" s="41">
        <v>80</v>
      </c>
      <c r="N27" s="41">
        <v>80</v>
      </c>
      <c r="O27" s="196"/>
      <c r="P27" s="41">
        <v>80</v>
      </c>
      <c r="Q27" s="41">
        <v>80</v>
      </c>
      <c r="R27" s="41">
        <v>80</v>
      </c>
      <c r="S27" s="196"/>
      <c r="T27" s="41">
        <v>80</v>
      </c>
      <c r="U27" s="415"/>
      <c r="V27" s="415"/>
      <c r="W27" s="41"/>
      <c r="X27" s="41"/>
      <c r="Y27" s="41"/>
      <c r="Z27" s="41"/>
      <c r="AA27" s="41"/>
      <c r="AB27" s="41"/>
      <c r="AC27" s="41"/>
      <c r="AD27" s="41"/>
      <c r="AE27" s="41"/>
      <c r="AF27" s="41">
        <v>80</v>
      </c>
      <c r="AG27" s="196"/>
      <c r="AH27" s="41">
        <f t="shared" si="1"/>
        <v>1148</v>
      </c>
      <c r="AI27" s="41">
        <f>SUM('Minutaggio 2019-20'!E27,'Minutaggio 2019-20'!F27,'Minutaggio 2019-20'!G27,'Minutaggio 2019-20'!H27,'Minutaggio 2019-20'!I27,'Minutaggio 2019-20'!J27,'Minutaggio 2019-20'!M27,'Minutaggio 2019-20'!P27,'Minutaggio 2019-20'!Q27,'Minutaggio 2019-20'!R27,'Minutaggio 2019-20'!U27,'Minutaggio 2019-20'!V27,'Minutaggio 2019-20'!W27,'Minutaggio 2019-20'!X27,'Minutaggio 2019-20'!Y27,'Minutaggio 2019-20'!Z27,'Minutaggio 2019-20'!AA27,'Minutaggio 2019-20'!AB27,'Minutaggio 2019-20'!AC27,'Minutaggio 2019-20'!AD27,'Minutaggio 2019-20'!AE27,'Minutaggio 2019-20'!AF27,'Minutaggio 2019-20'!AG27)</f>
        <v>781</v>
      </c>
      <c r="AJ27" s="41">
        <f t="shared" si="2"/>
        <v>240</v>
      </c>
    </row>
    <row r="28" spans="1:36" ht="17.399999999999999">
      <c r="A28" s="332" t="s">
        <v>1276</v>
      </c>
      <c r="B28" s="332" t="s">
        <v>482</v>
      </c>
      <c r="C28" s="242"/>
      <c r="D28" s="242"/>
      <c r="E28" s="242"/>
      <c r="F28" s="242"/>
      <c r="G28" s="242"/>
      <c r="H28" s="196"/>
      <c r="I28" s="196"/>
      <c r="J28" s="196"/>
      <c r="K28" s="41">
        <v>16</v>
      </c>
      <c r="L28" s="196"/>
      <c r="M28" s="196"/>
      <c r="N28" s="41">
        <v>11</v>
      </c>
      <c r="O28" s="41">
        <v>6</v>
      </c>
      <c r="P28" s="196"/>
      <c r="Q28" s="196"/>
      <c r="R28" s="196"/>
      <c r="S28" s="41">
        <v>51</v>
      </c>
      <c r="T28" s="196"/>
      <c r="U28" s="242"/>
      <c r="V28" s="242"/>
      <c r="W28" s="41"/>
      <c r="X28" s="41"/>
      <c r="Y28" s="41"/>
      <c r="Z28" s="41"/>
      <c r="AA28" s="41"/>
      <c r="AB28" s="41"/>
      <c r="AC28" s="41"/>
      <c r="AD28" s="41"/>
      <c r="AE28" s="41"/>
      <c r="AF28" s="196"/>
      <c r="AG28" s="41">
        <v>4</v>
      </c>
      <c r="AH28" s="41">
        <f t="shared" si="1"/>
        <v>88</v>
      </c>
      <c r="AI28" s="41">
        <f>SUM('Minutaggio 2019-20'!E28,'Minutaggio 2019-20'!F28,'Minutaggio 2019-20'!G28,'Minutaggio 2019-20'!H28,'Minutaggio 2019-20'!I28,'Minutaggio 2019-20'!J28,'Minutaggio 2019-20'!M28,'Minutaggio 2019-20'!P28,'Minutaggio 2019-20'!Q28,'Minutaggio 2019-20'!R28,'Minutaggio 2019-20'!U28,'Minutaggio 2019-20'!V28,'Minutaggio 2019-20'!W28,'Minutaggio 2019-20'!X28,'Minutaggio 2019-20'!Y28,'Minutaggio 2019-20'!Z28,'Minutaggio 2019-20'!AA28,'Minutaggio 2019-20'!AB28,'Minutaggio 2019-20'!AC28,'Minutaggio 2019-20'!AD28,'Minutaggio 2019-20'!AE28,'Minutaggio 2019-20'!AF28,'Minutaggio 2019-20'!AG28)</f>
        <v>4</v>
      </c>
      <c r="AJ28" s="41">
        <f t="shared" si="2"/>
        <v>84</v>
      </c>
    </row>
    <row r="29" spans="1:36" ht="17.399999999999999">
      <c r="A29" s="332" t="s">
        <v>589</v>
      </c>
      <c r="B29" s="332" t="s">
        <v>482</v>
      </c>
      <c r="C29" s="415"/>
      <c r="D29" s="415"/>
      <c r="E29" s="415"/>
      <c r="F29" s="415"/>
      <c r="G29" s="415"/>
      <c r="H29" s="242"/>
      <c r="I29" s="41">
        <v>80</v>
      </c>
      <c r="J29" s="196"/>
      <c r="K29" s="41">
        <v>64</v>
      </c>
      <c r="L29" s="41">
        <v>80</v>
      </c>
      <c r="M29" s="41">
        <v>80</v>
      </c>
      <c r="N29" s="242"/>
      <c r="O29" s="41">
        <v>74</v>
      </c>
      <c r="P29" s="41">
        <v>19</v>
      </c>
      <c r="Q29" s="41">
        <v>55</v>
      </c>
      <c r="R29" s="41">
        <v>33</v>
      </c>
      <c r="S29" s="41">
        <v>80</v>
      </c>
      <c r="T29" s="242"/>
      <c r="U29" s="41">
        <v>80</v>
      </c>
      <c r="V29" s="41">
        <v>80</v>
      </c>
      <c r="W29" s="430"/>
      <c r="X29" s="430"/>
      <c r="Y29" s="41"/>
      <c r="Z29" s="41"/>
      <c r="AA29" s="41"/>
      <c r="AB29" s="41"/>
      <c r="AC29" s="41"/>
      <c r="AD29" s="41"/>
      <c r="AE29" s="41"/>
      <c r="AF29" s="41">
        <v>80</v>
      </c>
      <c r="AG29" s="41">
        <v>57</v>
      </c>
      <c r="AH29" s="41">
        <f t="shared" si="1"/>
        <v>862</v>
      </c>
      <c r="AI29" s="41">
        <f>SUM('Minutaggio 2019-20'!E29,'Minutaggio 2019-20'!F29,'Minutaggio 2019-20'!G29,'Minutaggio 2019-20'!H29,'Minutaggio 2019-20'!I29,'Minutaggio 2019-20'!J29,'Minutaggio 2019-20'!M29,'Minutaggio 2019-20'!P29,'Minutaggio 2019-20'!Q29,'Minutaggio 2019-20'!R29,'Minutaggio 2019-20'!U29,'Minutaggio 2019-20'!V29,'Minutaggio 2019-20'!W29,'Minutaggio 2019-20'!X29,'Minutaggio 2019-20'!Y29,'Minutaggio 2019-20'!Z29,'Minutaggio 2019-20'!AA29,'Minutaggio 2019-20'!AB29,'Minutaggio 2019-20'!AC29,'Minutaggio 2019-20'!AD29,'Minutaggio 2019-20'!AE29,'Minutaggio 2019-20'!AF29,'Minutaggio 2019-20'!AG29)</f>
        <v>564</v>
      </c>
      <c r="AJ29" s="41">
        <f t="shared" si="2"/>
        <v>298</v>
      </c>
    </row>
    <row r="30" spans="1:36" ht="17.399999999999999">
      <c r="A30" s="332" t="s">
        <v>637</v>
      </c>
      <c r="B30" s="332" t="s">
        <v>482</v>
      </c>
      <c r="C30" s="41">
        <v>61</v>
      </c>
      <c r="D30" s="41">
        <v>66</v>
      </c>
      <c r="E30" s="41">
        <v>62</v>
      </c>
      <c r="F30" s="41">
        <v>80</v>
      </c>
      <c r="G30" s="41">
        <v>80</v>
      </c>
      <c r="H30" s="41">
        <v>80</v>
      </c>
      <c r="I30" s="196"/>
      <c r="J30" s="423">
        <v>55</v>
      </c>
      <c r="K30" s="324"/>
      <c r="L30" s="324"/>
      <c r="M30" s="41">
        <v>14</v>
      </c>
      <c r="N30" s="41">
        <v>80</v>
      </c>
      <c r="O30" s="41">
        <v>80</v>
      </c>
      <c r="P30" s="41">
        <v>80</v>
      </c>
      <c r="Q30" s="41">
        <v>80</v>
      </c>
      <c r="R30" s="41">
        <v>80</v>
      </c>
      <c r="S30" s="196"/>
      <c r="T30" s="41">
        <v>80</v>
      </c>
      <c r="U30" s="324"/>
      <c r="V30" s="324"/>
      <c r="W30" s="41"/>
      <c r="X30" s="41"/>
      <c r="Y30" s="41"/>
      <c r="Z30" s="41"/>
      <c r="AA30" s="41"/>
      <c r="AB30" s="41"/>
      <c r="AC30" s="41"/>
      <c r="AD30" s="41"/>
      <c r="AE30" s="41"/>
      <c r="AF30" s="41">
        <v>60</v>
      </c>
      <c r="AG30" s="41">
        <v>80</v>
      </c>
      <c r="AH30" s="41">
        <f t="shared" si="1"/>
        <v>1118</v>
      </c>
      <c r="AI30" s="41">
        <f>SUM('Minutaggio 2019-20'!E30,'Minutaggio 2019-20'!F30,'Minutaggio 2019-20'!G30,'Minutaggio 2019-20'!H30,'Minutaggio 2019-20'!I30,'Minutaggio 2019-20'!J30,'Minutaggio 2019-20'!M30,'Minutaggio 2019-20'!P30,'Minutaggio 2019-20'!Q30,'Minutaggio 2019-20'!R30,'Minutaggio 2019-20'!U30,'Minutaggio 2019-20'!V30,'Minutaggio 2019-20'!W30,'Minutaggio 2019-20'!X30,'Minutaggio 2019-20'!Y30,'Minutaggio 2019-20'!Z30,'Minutaggio 2019-20'!AA30,'Minutaggio 2019-20'!AB30,'Minutaggio 2019-20'!AC30,'Minutaggio 2019-20'!AD30,'Minutaggio 2019-20'!AE30,'Minutaggio 2019-20'!AF30,'Minutaggio 2019-20'!AG30)</f>
        <v>751</v>
      </c>
      <c r="AJ30" s="41">
        <f t="shared" si="2"/>
        <v>240</v>
      </c>
    </row>
    <row r="31" spans="1:36" ht="17.399999999999999">
      <c r="A31" s="328" t="s">
        <v>1182</v>
      </c>
      <c r="B31" s="328" t="s">
        <v>482</v>
      </c>
      <c r="C31" s="41">
        <v>19</v>
      </c>
      <c r="D31" s="41">
        <v>60</v>
      </c>
      <c r="E31" s="41">
        <v>80</v>
      </c>
      <c r="F31" s="41">
        <v>62</v>
      </c>
      <c r="G31" s="41">
        <v>80</v>
      </c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41">
        <v>29</v>
      </c>
      <c r="T31" s="196"/>
      <c r="U31" s="196"/>
      <c r="V31" s="196"/>
      <c r="W31" s="430"/>
      <c r="X31" s="430"/>
      <c r="Y31" s="41"/>
      <c r="Z31" s="41"/>
      <c r="AA31" s="41"/>
      <c r="AB31" s="41"/>
      <c r="AC31" s="41"/>
      <c r="AD31" s="41"/>
      <c r="AE31" s="41"/>
      <c r="AF31" s="196"/>
      <c r="AG31" s="41">
        <v>23</v>
      </c>
      <c r="AH31" s="41">
        <f t="shared" si="1"/>
        <v>353</v>
      </c>
      <c r="AI31" s="41">
        <f>SUM('Minutaggio 2019-20'!E31,'Minutaggio 2019-20'!F31,'Minutaggio 2019-20'!G31,'Minutaggio 2019-20'!H31,'Minutaggio 2019-20'!I31,'Minutaggio 2019-20'!J31,'Minutaggio 2019-20'!M31,'Minutaggio 2019-20'!P31,'Minutaggio 2019-20'!Q31,'Minutaggio 2019-20'!R31,'Minutaggio 2019-20'!U31,'Minutaggio 2019-20'!V31,'Minutaggio 2019-20'!W31,'Minutaggio 2019-20'!X31,'Minutaggio 2019-20'!Y31,'Minutaggio 2019-20'!Z31,'Minutaggio 2019-20'!AA31,'Minutaggio 2019-20'!AB31,'Minutaggio 2019-20'!AC31,'Minutaggio 2019-20'!AD31,'Minutaggio 2019-20'!AE31,'Minutaggio 2019-20'!AF31,'Minutaggio 2019-20'!AG31)</f>
        <v>245</v>
      </c>
      <c r="AJ31" s="41">
        <f t="shared" si="2"/>
        <v>29</v>
      </c>
    </row>
    <row r="32" spans="1:36" ht="17.399999999999999">
      <c r="A32" s="412" t="s">
        <v>1193</v>
      </c>
      <c r="B32" s="412" t="s">
        <v>482</v>
      </c>
      <c r="C32" s="416">
        <v>74</v>
      </c>
      <c r="D32" s="41">
        <v>14</v>
      </c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41"/>
      <c r="X32" s="41"/>
      <c r="Y32" s="41"/>
      <c r="Z32" s="41"/>
      <c r="AA32" s="41"/>
      <c r="AB32" s="41"/>
      <c r="AC32" s="41"/>
      <c r="AD32" s="41"/>
      <c r="AE32" s="41"/>
      <c r="AF32" s="196"/>
      <c r="AG32" s="196"/>
      <c r="AH32" s="41">
        <f t="shared" si="1"/>
        <v>88</v>
      </c>
      <c r="AI32" s="41">
        <f>SUM('Minutaggio 2019-20'!E32,'Minutaggio 2019-20'!F32,'Minutaggio 2019-20'!G32,'Minutaggio 2019-20'!H32,'Minutaggio 2019-20'!I32,'Minutaggio 2019-20'!J32,'Minutaggio 2019-20'!M32,'Minutaggio 2019-20'!P32,'Minutaggio 2019-20'!Q32,'Minutaggio 2019-20'!R32,'Minutaggio 2019-20'!U32,'Minutaggio 2019-20'!V32,'Minutaggio 2019-20'!W32,'Minutaggio 2019-20'!X32,'Minutaggio 2019-20'!Y32,'Minutaggio 2019-20'!Z32,'Minutaggio 2019-20'!AA32,'Minutaggio 2019-20'!AB32,'Minutaggio 2019-20'!AC32,'Minutaggio 2019-20'!AD32,'Minutaggio 2019-20'!AE32,'Minutaggio 2019-20'!AF32,'Minutaggio 2019-20'!AG32)</f>
        <v>0</v>
      </c>
      <c r="AJ32" s="41">
        <f t="shared" si="2"/>
        <v>0</v>
      </c>
    </row>
    <row r="33" spans="1:36" ht="17.399999999999999">
      <c r="A33" s="332" t="s">
        <v>1003</v>
      </c>
      <c r="B33" s="332" t="s">
        <v>490</v>
      </c>
      <c r="C33" s="242"/>
      <c r="D33" s="242"/>
      <c r="E33" s="196"/>
      <c r="F33" s="196"/>
      <c r="G33" s="196"/>
      <c r="H33" s="242"/>
      <c r="I33" s="242"/>
      <c r="J33" s="242"/>
      <c r="K33" s="242"/>
      <c r="L33" s="242"/>
      <c r="M33" s="242"/>
      <c r="N33" s="196"/>
      <c r="O33" s="418">
        <v>70</v>
      </c>
      <c r="P33" s="41">
        <v>61</v>
      </c>
      <c r="Q33" s="41">
        <v>25</v>
      </c>
      <c r="R33" s="41">
        <v>47</v>
      </c>
      <c r="S33" s="41">
        <v>80</v>
      </c>
      <c r="T33" s="41">
        <v>59</v>
      </c>
      <c r="U33" s="41">
        <v>32</v>
      </c>
      <c r="V33" s="41">
        <v>56</v>
      </c>
      <c r="W33" s="41"/>
      <c r="X33" s="41"/>
      <c r="Y33" s="41"/>
      <c r="Z33" s="41"/>
      <c r="AA33" s="41"/>
      <c r="AB33" s="41"/>
      <c r="AC33" s="41"/>
      <c r="AD33" s="41"/>
      <c r="AE33" s="41"/>
      <c r="AF33" s="41">
        <v>20</v>
      </c>
      <c r="AG33" s="41">
        <v>21</v>
      </c>
      <c r="AH33" s="41">
        <f t="shared" si="1"/>
        <v>471</v>
      </c>
      <c r="AI33" s="41">
        <f>SUM('Minutaggio 2019-20'!E33,'Minutaggio 2019-20'!F33,'Minutaggio 2019-20'!G33,'Minutaggio 2019-20'!H33,'Minutaggio 2019-20'!I33,'Minutaggio 2019-20'!J33,'Minutaggio 2019-20'!M33,'Minutaggio 2019-20'!P33,'Minutaggio 2019-20'!Q33,'Minutaggio 2019-20'!R33,'Minutaggio 2019-20'!U33,'Minutaggio 2019-20'!V33,'Minutaggio 2019-20'!W33,'Minutaggio 2019-20'!X33,'Minutaggio 2019-20'!Y33,'Minutaggio 2019-20'!Z33,'Minutaggio 2019-20'!AA33,'Minutaggio 2019-20'!AB33,'Minutaggio 2019-20'!AC33,'Minutaggio 2019-20'!AD33,'Minutaggio 2019-20'!AE33,'Minutaggio 2019-20'!AF33,'Minutaggio 2019-20'!AG33)</f>
        <v>262</v>
      </c>
      <c r="AJ33" s="41">
        <f t="shared" si="2"/>
        <v>209</v>
      </c>
    </row>
    <row r="34" spans="1:36" ht="17.399999999999999">
      <c r="A34" s="332" t="s">
        <v>460</v>
      </c>
      <c r="B34" s="331" t="s">
        <v>98</v>
      </c>
      <c r="C34" s="415"/>
      <c r="D34" s="415"/>
      <c r="E34" s="415"/>
      <c r="F34" s="415"/>
      <c r="G34" s="415"/>
      <c r="H34" s="196"/>
      <c r="I34" s="41">
        <v>78</v>
      </c>
      <c r="J34" s="196"/>
      <c r="K34" s="41">
        <v>15</v>
      </c>
      <c r="L34" s="41">
        <v>16</v>
      </c>
      <c r="M34" s="196"/>
      <c r="N34" s="41">
        <v>60</v>
      </c>
      <c r="O34" s="196"/>
      <c r="P34" s="41">
        <v>8</v>
      </c>
      <c r="Q34" s="196"/>
      <c r="R34" s="41">
        <v>8</v>
      </c>
      <c r="S34" s="41">
        <v>80</v>
      </c>
      <c r="T34" s="196"/>
      <c r="U34" s="415"/>
      <c r="V34" s="415"/>
      <c r="W34" s="41"/>
      <c r="X34" s="41"/>
      <c r="Y34" s="41"/>
      <c r="Z34" s="41"/>
      <c r="AA34" s="41"/>
      <c r="AB34" s="41"/>
      <c r="AC34" s="41"/>
      <c r="AD34" s="41"/>
      <c r="AE34" s="41"/>
      <c r="AF34" s="41">
        <v>14</v>
      </c>
      <c r="AG34" s="41">
        <v>15</v>
      </c>
      <c r="AH34" s="41">
        <f t="shared" si="1"/>
        <v>294</v>
      </c>
      <c r="AI34" s="41">
        <f>SUM('Minutaggio 2019-20'!E34,'Minutaggio 2019-20'!F34,'Minutaggio 2019-20'!G34,'Minutaggio 2019-20'!H34,'Minutaggio 2019-20'!I34,'Minutaggio 2019-20'!J34,'Minutaggio 2019-20'!M34,'Minutaggio 2019-20'!P34,'Minutaggio 2019-20'!Q34,'Minutaggio 2019-20'!R34,'Minutaggio 2019-20'!U34,'Minutaggio 2019-20'!V34,'Minutaggio 2019-20'!W34,'Minutaggio 2019-20'!X34,'Minutaggio 2019-20'!Y34,'Minutaggio 2019-20'!Z34,'Minutaggio 2019-20'!AA34,'Minutaggio 2019-20'!AB34,'Minutaggio 2019-20'!AC34,'Minutaggio 2019-20'!AD34,'Minutaggio 2019-20'!AE34,'Minutaggio 2019-20'!AF34,'Minutaggio 2019-20'!AG34)</f>
        <v>123</v>
      </c>
      <c r="AJ34" s="41">
        <f t="shared" si="2"/>
        <v>171</v>
      </c>
    </row>
    <row r="35" spans="1:36" ht="17.399999999999999">
      <c r="A35" s="332" t="s">
        <v>1202</v>
      </c>
      <c r="B35" s="332" t="s">
        <v>98</v>
      </c>
      <c r="C35" s="242"/>
      <c r="D35" s="41">
        <v>57</v>
      </c>
      <c r="E35" s="41">
        <v>71</v>
      </c>
      <c r="F35" s="41">
        <v>74</v>
      </c>
      <c r="G35" s="41">
        <v>60</v>
      </c>
      <c r="H35" s="41">
        <v>62</v>
      </c>
      <c r="I35" s="41">
        <v>19</v>
      </c>
      <c r="J35" s="41">
        <v>53</v>
      </c>
      <c r="K35" s="196"/>
      <c r="L35" s="41">
        <v>64</v>
      </c>
      <c r="M35" s="41">
        <v>24</v>
      </c>
      <c r="N35" s="196"/>
      <c r="O35" s="41">
        <v>51</v>
      </c>
      <c r="P35" s="196"/>
      <c r="Q35" s="41">
        <v>25</v>
      </c>
      <c r="R35" s="41">
        <v>72</v>
      </c>
      <c r="S35" s="41">
        <v>39</v>
      </c>
      <c r="T35" s="41">
        <v>16</v>
      </c>
      <c r="U35" s="41">
        <v>80</v>
      </c>
      <c r="V35" s="41">
        <v>51</v>
      </c>
      <c r="W35" s="41"/>
      <c r="X35" s="41"/>
      <c r="Y35" s="41"/>
      <c r="Z35" s="41"/>
      <c r="AA35" s="41"/>
      <c r="AB35" s="41"/>
      <c r="AC35" s="41"/>
      <c r="AD35" s="41"/>
      <c r="AE35" s="41"/>
      <c r="AF35" s="242"/>
      <c r="AG35" s="242"/>
      <c r="AH35" s="41">
        <f t="shared" si="1"/>
        <v>818</v>
      </c>
      <c r="AI35" s="41">
        <f>SUM('Minutaggio 2019-20'!E35,'Minutaggio 2019-20'!F35,'Minutaggio 2019-20'!G35,'Minutaggio 2019-20'!H35,'Minutaggio 2019-20'!I35,'Minutaggio 2019-20'!J35,'Minutaggio 2019-20'!M35,'Minutaggio 2019-20'!P35,'Minutaggio 2019-20'!Q35,'Minutaggio 2019-20'!R35,'Minutaggio 2019-20'!U35,'Minutaggio 2019-20'!V35,'Minutaggio 2019-20'!W35,'Minutaggio 2019-20'!X35,'Minutaggio 2019-20'!Y35,'Minutaggio 2019-20'!Z35,'Minutaggio 2019-20'!AA35,'Minutaggio 2019-20'!AB35,'Minutaggio 2019-20'!AC35,'Minutaggio 2019-20'!AD35,'Minutaggio 2019-20'!AE35,'Minutaggio 2019-20'!AF35,'Minutaggio 2019-20'!AG35)</f>
        <v>591</v>
      </c>
      <c r="AJ35" s="41">
        <f t="shared" si="2"/>
        <v>170</v>
      </c>
    </row>
    <row r="36" spans="1:36" ht="17.399999999999999">
      <c r="A36" s="332" t="s">
        <v>532</v>
      </c>
      <c r="B36" s="332" t="s">
        <v>98</v>
      </c>
      <c r="C36" s="242"/>
      <c r="D36" s="242"/>
      <c r="E36" s="242"/>
      <c r="F36" s="242"/>
      <c r="G36" s="242"/>
      <c r="H36" s="41">
        <v>18</v>
      </c>
      <c r="I36" s="196"/>
      <c r="J36" s="41">
        <v>27</v>
      </c>
      <c r="K36" s="41">
        <v>65</v>
      </c>
      <c r="L36" s="196"/>
      <c r="M36" s="41">
        <v>56</v>
      </c>
      <c r="N36" s="41">
        <v>20</v>
      </c>
      <c r="O36" s="41">
        <v>29</v>
      </c>
      <c r="P36" s="41">
        <v>72</v>
      </c>
      <c r="Q36" s="41">
        <v>55</v>
      </c>
      <c r="R36" s="196"/>
      <c r="S36" s="242"/>
      <c r="T36" s="41">
        <v>64</v>
      </c>
      <c r="U36" s="41">
        <v>48</v>
      </c>
      <c r="V36" s="415"/>
      <c r="W36" s="41"/>
      <c r="X36" s="41"/>
      <c r="Y36" s="41"/>
      <c r="Z36" s="41"/>
      <c r="AA36" s="41"/>
      <c r="AB36" s="41"/>
      <c r="AC36" s="41"/>
      <c r="AD36" s="41"/>
      <c r="AE36" s="41"/>
      <c r="AF36" s="41">
        <v>66</v>
      </c>
      <c r="AG36" s="41">
        <v>65</v>
      </c>
      <c r="AH36" s="41">
        <f t="shared" si="1"/>
        <v>585</v>
      </c>
      <c r="AI36" s="41">
        <f>SUM('Minutaggio 2019-20'!E36,'Minutaggio 2019-20'!F36,'Minutaggio 2019-20'!G36,'Minutaggio 2019-20'!H36,'Minutaggio 2019-20'!I36,'Minutaggio 2019-20'!J36,'Minutaggio 2019-20'!M36,'Minutaggio 2019-20'!P36,'Minutaggio 2019-20'!Q36,'Minutaggio 2019-20'!R36,'Minutaggio 2019-20'!U36,'Minutaggio 2019-20'!V36,'Minutaggio 2019-20'!W36,'Minutaggio 2019-20'!X36,'Minutaggio 2019-20'!Y36,'Minutaggio 2019-20'!Z36,'Minutaggio 2019-20'!AA36,'Minutaggio 2019-20'!AB36,'Minutaggio 2019-20'!AC36,'Minutaggio 2019-20'!AD36,'Minutaggio 2019-20'!AE36,'Minutaggio 2019-20'!AF36,'Minutaggio 2019-20'!AG36)</f>
        <v>407</v>
      </c>
      <c r="AJ36" s="41">
        <f t="shared" si="2"/>
        <v>178</v>
      </c>
    </row>
    <row r="37" spans="1:36" ht="17.399999999999999">
      <c r="A37" s="328" t="s">
        <v>1277</v>
      </c>
      <c r="B37" s="328" t="s">
        <v>98</v>
      </c>
      <c r="C37" s="41">
        <v>70</v>
      </c>
      <c r="D37" s="41">
        <v>23</v>
      </c>
      <c r="E37" s="41">
        <v>18</v>
      </c>
      <c r="F37" s="41">
        <v>6</v>
      </c>
      <c r="G37" s="41">
        <v>20</v>
      </c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41">
        <v>29</v>
      </c>
      <c r="W37" s="41"/>
      <c r="X37" s="41"/>
      <c r="Y37" s="41"/>
      <c r="Z37" s="41"/>
      <c r="AA37" s="41"/>
      <c r="AB37" s="41"/>
      <c r="AC37" s="41"/>
      <c r="AD37" s="41"/>
      <c r="AE37" s="41"/>
      <c r="AF37" s="196"/>
      <c r="AG37" s="196"/>
      <c r="AH37" s="41">
        <f t="shared" si="1"/>
        <v>166</v>
      </c>
      <c r="AI37" s="41">
        <f>SUM('Minutaggio 2019-20'!E37,'Minutaggio 2019-20'!F37,'Minutaggio 2019-20'!G37,'Minutaggio 2019-20'!H37,'Minutaggio 2019-20'!I37,'Minutaggio 2019-20'!J37,'Minutaggio 2019-20'!M37,'Minutaggio 2019-20'!P37,'Minutaggio 2019-20'!Q37,'Minutaggio 2019-20'!R37,'Minutaggio 2019-20'!U37,'Minutaggio 2019-20'!V37,'Minutaggio 2019-20'!W37,'Minutaggio 2019-20'!X37,'Minutaggio 2019-20'!Y37,'Minutaggio 2019-20'!Z37,'Minutaggio 2019-20'!AA37,'Minutaggio 2019-20'!AB37,'Minutaggio 2019-20'!AC37,'Minutaggio 2019-20'!AD37,'Minutaggio 2019-20'!AE37,'Minutaggio 2019-20'!AF37,'Minutaggio 2019-20'!AG37)</f>
        <v>73</v>
      </c>
      <c r="AJ37" s="41">
        <f t="shared" si="2"/>
        <v>0</v>
      </c>
    </row>
    <row r="38" spans="1:36" ht="17.399999999999999">
      <c r="A38" s="412" t="s">
        <v>1278</v>
      </c>
      <c r="B38" s="412" t="s">
        <v>98</v>
      </c>
      <c r="C38" s="41">
        <v>10</v>
      </c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41"/>
      <c r="X38" s="41"/>
      <c r="Y38" s="41"/>
      <c r="Z38" s="41"/>
      <c r="AA38" s="41"/>
      <c r="AB38" s="41"/>
      <c r="AC38" s="41"/>
      <c r="AD38" s="41"/>
      <c r="AE38" s="41"/>
      <c r="AF38" s="196"/>
      <c r="AG38" s="196"/>
      <c r="AH38" s="41">
        <f t="shared" si="1"/>
        <v>10</v>
      </c>
      <c r="AI38" s="41">
        <f>SUM('Minutaggio 2019-20'!E38,'Minutaggio 2019-20'!F38,'Minutaggio 2019-20'!G38,'Minutaggio 2019-20'!H38,'Minutaggio 2019-20'!I38,'Minutaggio 2019-20'!J38,'Minutaggio 2019-20'!M38,'Minutaggio 2019-20'!P38,'Minutaggio 2019-20'!Q38,'Minutaggio 2019-20'!R38,'Minutaggio 2019-20'!U38,'Minutaggio 2019-20'!V38,'Minutaggio 2019-20'!W38,'Minutaggio 2019-20'!X38,'Minutaggio 2019-20'!Y38,'Minutaggio 2019-20'!Z38,'Minutaggio 2019-20'!AA38,'Minutaggio 2019-20'!AB38,'Minutaggio 2019-20'!AC38,'Minutaggio 2019-20'!AD38,'Minutaggio 2019-20'!AE38,'Minutaggio 2019-20'!AF38,'Minutaggio 2019-20'!AG38)</f>
        <v>0</v>
      </c>
      <c r="AJ38" s="41">
        <f t="shared" si="2"/>
        <v>0</v>
      </c>
    </row>
    <row r="39" spans="1:36" ht="17.399999999999999">
      <c r="A39" s="332" t="s">
        <v>1121</v>
      </c>
      <c r="B39" s="331" t="s">
        <v>104</v>
      </c>
      <c r="C39" s="41">
        <v>61</v>
      </c>
      <c r="D39" s="41">
        <v>80</v>
      </c>
      <c r="E39" s="41">
        <v>71</v>
      </c>
      <c r="F39" s="242"/>
      <c r="G39" s="242"/>
      <c r="H39" s="242"/>
      <c r="I39" s="242"/>
      <c r="J39" s="242"/>
      <c r="K39" s="242"/>
      <c r="L39" s="242"/>
      <c r="M39" s="242"/>
      <c r="N39" s="242"/>
      <c r="O39" s="242"/>
      <c r="P39" s="242"/>
      <c r="Q39" s="242"/>
      <c r="R39" s="242"/>
      <c r="S39" s="242"/>
      <c r="T39" s="242"/>
      <c r="U39" s="242"/>
      <c r="V39" s="41">
        <v>65</v>
      </c>
      <c r="W39" s="426"/>
      <c r="X39" s="426"/>
      <c r="Y39" s="426"/>
      <c r="Z39" s="426"/>
      <c r="AA39" s="426"/>
      <c r="AB39" s="426"/>
      <c r="AC39" s="426"/>
      <c r="AD39" s="426"/>
      <c r="AE39" s="426"/>
      <c r="AF39" s="426"/>
      <c r="AG39" s="426"/>
      <c r="AH39" s="41">
        <f t="shared" si="1"/>
        <v>277</v>
      </c>
      <c r="AI39" s="41">
        <f>SUM('Minutaggio 2019-20'!E39,'Minutaggio 2019-20'!F39,'Minutaggio 2019-20'!G39,'Minutaggio 2019-20'!H39,'Minutaggio 2019-20'!I39,'Minutaggio 2019-20'!J39,'Minutaggio 2019-20'!M39,'Minutaggio 2019-20'!P39,'Minutaggio 2019-20'!Q39,'Minutaggio 2019-20'!R39,'Minutaggio 2019-20'!U39,'Minutaggio 2019-20'!V39,'Minutaggio 2019-20'!W39,'Minutaggio 2019-20'!X39,'Minutaggio 2019-20'!Y39,'Minutaggio 2019-20'!Z39,'Minutaggio 2019-20'!AA39,'Minutaggio 2019-20'!AB39,'Minutaggio 2019-20'!AC39,'Minutaggio 2019-20'!AD39,'Minutaggio 2019-20'!AE39,'Minutaggio 2019-20'!AF39,'Minutaggio 2019-20'!AG39)</f>
        <v>136</v>
      </c>
      <c r="AJ39" s="41">
        <f t="shared" si="2"/>
        <v>0</v>
      </c>
    </row>
    <row r="40" spans="1:36" ht="17.399999999999999">
      <c r="A40" s="332" t="s">
        <v>639</v>
      </c>
      <c r="B40" s="331" t="s">
        <v>104</v>
      </c>
      <c r="C40" s="415"/>
      <c r="D40" s="415"/>
      <c r="E40" s="415"/>
      <c r="F40" s="415"/>
      <c r="G40" s="415"/>
      <c r="H40" s="41">
        <v>80</v>
      </c>
      <c r="I40" s="41">
        <v>80</v>
      </c>
      <c r="J40" s="41">
        <v>80</v>
      </c>
      <c r="K40" s="41">
        <v>80</v>
      </c>
      <c r="L40" s="41">
        <v>80</v>
      </c>
      <c r="M40" s="41">
        <v>72</v>
      </c>
      <c r="N40" s="418">
        <v>66</v>
      </c>
      <c r="O40" s="196"/>
      <c r="P40" s="41">
        <v>80</v>
      </c>
      <c r="Q40" s="41">
        <v>80</v>
      </c>
      <c r="R40" s="41">
        <v>80</v>
      </c>
      <c r="S40" s="196"/>
      <c r="T40" s="41">
        <v>80</v>
      </c>
      <c r="U40" s="415"/>
      <c r="V40" s="415"/>
      <c r="W40" s="41"/>
      <c r="X40" s="41"/>
      <c r="Y40" s="41"/>
      <c r="Z40" s="41"/>
      <c r="AA40" s="41"/>
      <c r="AB40" s="41"/>
      <c r="AC40" s="41"/>
      <c r="AD40" s="41"/>
      <c r="AE40" s="41"/>
      <c r="AF40" s="41">
        <v>80</v>
      </c>
      <c r="AG40" s="41">
        <v>80</v>
      </c>
      <c r="AH40" s="41">
        <f t="shared" si="1"/>
        <v>1018</v>
      </c>
      <c r="AI40" s="41">
        <f>SUM('Minutaggio 2019-20'!E40,'Minutaggio 2019-20'!F40,'Minutaggio 2019-20'!G40,'Minutaggio 2019-20'!H40,'Minutaggio 2019-20'!I40,'Minutaggio 2019-20'!J40,'Minutaggio 2019-20'!M40,'Minutaggio 2019-20'!P40,'Minutaggio 2019-20'!Q40,'Minutaggio 2019-20'!R40,'Minutaggio 2019-20'!U40,'Minutaggio 2019-20'!V40,'Minutaggio 2019-20'!W40,'Minutaggio 2019-20'!X40,'Minutaggio 2019-20'!Y40,'Minutaggio 2019-20'!Z40,'Minutaggio 2019-20'!AA40,'Minutaggio 2019-20'!AB40,'Minutaggio 2019-20'!AC40,'Minutaggio 2019-20'!AD40,'Minutaggio 2019-20'!AE40,'Minutaggio 2019-20'!AF40,'Minutaggio 2019-20'!AG40)</f>
        <v>712</v>
      </c>
      <c r="AJ40" s="41">
        <f t="shared" si="2"/>
        <v>306</v>
      </c>
    </row>
    <row r="41" spans="1:36" ht="17.399999999999999">
      <c r="A41" s="412" t="s">
        <v>1280</v>
      </c>
      <c r="B41" s="412" t="s">
        <v>104</v>
      </c>
      <c r="C41" s="41">
        <v>19</v>
      </c>
      <c r="D41" s="196"/>
      <c r="E41" s="196"/>
      <c r="F41" s="41">
        <v>7</v>
      </c>
      <c r="G41" s="41">
        <v>7</v>
      </c>
      <c r="H41" s="196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41"/>
      <c r="X41" s="41"/>
      <c r="Y41" s="41"/>
      <c r="Z41" s="41"/>
      <c r="AA41" s="41"/>
      <c r="AB41" s="41"/>
      <c r="AC41" s="41"/>
      <c r="AD41" s="41"/>
      <c r="AE41" s="41"/>
      <c r="AF41" s="196"/>
      <c r="AG41" s="196"/>
      <c r="AH41" s="41">
        <f t="shared" si="1"/>
        <v>33</v>
      </c>
      <c r="AI41" s="41">
        <f>SUM('Minutaggio 2019-20'!E41,'Minutaggio 2019-20'!F41,'Minutaggio 2019-20'!G41,'Minutaggio 2019-20'!H41,'Minutaggio 2019-20'!I41,'Minutaggio 2019-20'!J41,'Minutaggio 2019-20'!M41,'Minutaggio 2019-20'!P41,'Minutaggio 2019-20'!Q41,'Minutaggio 2019-20'!R41,'Minutaggio 2019-20'!U41,'Minutaggio 2019-20'!V41,'Minutaggio 2019-20'!W41,'Minutaggio 2019-20'!X41,'Minutaggio 2019-20'!Y41,'Minutaggio 2019-20'!Z41,'Minutaggio 2019-20'!AA41,'Minutaggio 2019-20'!AB41,'Minutaggio 2019-20'!AC41,'Minutaggio 2019-20'!AD41,'Minutaggio 2019-20'!AE41,'Minutaggio 2019-20'!AF41,'Minutaggio 2019-20'!AG41)</f>
        <v>14</v>
      </c>
      <c r="AJ41" s="41">
        <f t="shared" si="2"/>
        <v>0</v>
      </c>
    </row>
    <row r="42" spans="1:36" ht="17.399999999999999">
      <c r="A42" s="412" t="s">
        <v>1376</v>
      </c>
      <c r="B42" s="412" t="s">
        <v>104</v>
      </c>
      <c r="C42" s="196"/>
      <c r="D42" s="196"/>
      <c r="E42" s="196"/>
      <c r="F42" s="196"/>
      <c r="G42" s="196"/>
      <c r="H42" s="196"/>
      <c r="I42" s="196"/>
      <c r="J42" s="196"/>
      <c r="K42" s="196"/>
      <c r="L42" s="196"/>
      <c r="M42" s="196"/>
      <c r="N42" s="196"/>
      <c r="O42" s="196"/>
      <c r="P42" s="196"/>
      <c r="Q42" s="196"/>
      <c r="R42" s="196"/>
      <c r="S42" s="196"/>
      <c r="T42" s="196"/>
      <c r="U42" s="196"/>
      <c r="V42" s="41">
        <v>15</v>
      </c>
      <c r="W42" s="41"/>
      <c r="X42" s="41"/>
      <c r="Y42" s="41"/>
      <c r="Z42" s="41"/>
      <c r="AA42" s="41"/>
      <c r="AB42" s="41"/>
      <c r="AC42" s="41"/>
      <c r="AD42" s="41"/>
      <c r="AE42" s="41"/>
      <c r="AF42" s="196"/>
      <c r="AG42" s="196"/>
      <c r="AH42" s="41">
        <f t="shared" si="1"/>
        <v>15</v>
      </c>
      <c r="AI42" s="41">
        <f>SUM('Minutaggio 2019-20'!E42,'Minutaggio 2019-20'!F42,'Minutaggio 2019-20'!G42,'Minutaggio 2019-20'!H42,'Minutaggio 2019-20'!I42,'Minutaggio 2019-20'!J42,'Minutaggio 2019-20'!M42,'Minutaggio 2019-20'!P42,'Minutaggio 2019-20'!Q42,'Minutaggio 2019-20'!R42,'Minutaggio 2019-20'!U42,'Minutaggio 2019-20'!V42,'Minutaggio 2019-20'!W42,'Minutaggio 2019-20'!X42,'Minutaggio 2019-20'!Y42,'Minutaggio 2019-20'!Z42,'Minutaggio 2019-20'!AA42,'Minutaggio 2019-20'!AB42,'Minutaggio 2019-20'!AC42,'Minutaggio 2019-20'!AD42,'Minutaggio 2019-20'!AE42,'Minutaggio 2019-20'!AF42,'Minutaggio 2019-20'!AG42)</f>
        <v>15</v>
      </c>
      <c r="AJ42" s="41">
        <f t="shared" si="2"/>
        <v>0</v>
      </c>
    </row>
    <row r="43" spans="1:36" ht="17.399999999999999">
      <c r="A43" s="332" t="s">
        <v>1416</v>
      </c>
      <c r="B43" s="441" t="s">
        <v>104</v>
      </c>
      <c r="C43" s="196"/>
      <c r="D43" s="196"/>
      <c r="E43" s="196"/>
      <c r="F43" s="196"/>
      <c r="G43" s="196"/>
      <c r="H43" s="196"/>
      <c r="I43" s="196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41"/>
      <c r="X43" s="41"/>
      <c r="Y43" s="41"/>
      <c r="Z43" s="41"/>
      <c r="AA43" s="41"/>
      <c r="AB43" s="41"/>
      <c r="AC43" s="41"/>
      <c r="AD43" s="41"/>
      <c r="AE43" s="41"/>
      <c r="AF43" s="41">
        <v>30</v>
      </c>
      <c r="AG43" s="41">
        <v>80</v>
      </c>
      <c r="AH43" s="41">
        <f t="shared" si="1"/>
        <v>110</v>
      </c>
      <c r="AI43" s="41">
        <f>SUM('Minutaggio 2019-20'!E43,'Minutaggio 2019-20'!F43,'Minutaggio 2019-20'!G43,'Minutaggio 2019-20'!H43,'Minutaggio 2019-20'!I43,'Minutaggio 2019-20'!J43,'Minutaggio 2019-20'!M43,'Minutaggio 2019-20'!P43,'Minutaggio 2019-20'!Q43,'Minutaggio 2019-20'!R43,'Minutaggio 2019-20'!U43,'Minutaggio 2019-20'!V43,'Minutaggio 2019-20'!W43,'Minutaggio 2019-20'!X43,'Minutaggio 2019-20'!Y43,'Minutaggio 2019-20'!Z43,'Minutaggio 2019-20'!AA43,'Minutaggio 2019-20'!AB43,'Minutaggio 2019-20'!AC43,'Minutaggio 2019-20'!AD43,'Minutaggio 2019-20'!AE43,'Minutaggio 2019-20'!AF43,'Minutaggio 2019-20'!AG43)</f>
        <v>110</v>
      </c>
      <c r="AJ43" s="41">
        <f t="shared" si="2"/>
        <v>0</v>
      </c>
    </row>
    <row r="44" spans="1:36" ht="17.399999999999999">
      <c r="A44" s="332" t="s">
        <v>479</v>
      </c>
      <c r="B44" s="332" t="s">
        <v>99</v>
      </c>
      <c r="C44" s="415"/>
      <c r="D44" s="415"/>
      <c r="E44" s="415"/>
      <c r="F44" s="415"/>
      <c r="G44" s="415"/>
      <c r="H44" s="41">
        <v>51</v>
      </c>
      <c r="I44" s="196"/>
      <c r="J44" s="196"/>
      <c r="K44" s="41">
        <v>80</v>
      </c>
      <c r="L44" s="41">
        <v>80</v>
      </c>
      <c r="M44" s="41">
        <v>80</v>
      </c>
      <c r="N44" s="41">
        <v>80</v>
      </c>
      <c r="O44" s="196"/>
      <c r="P44" s="41">
        <v>80</v>
      </c>
      <c r="Q44" s="41">
        <v>80</v>
      </c>
      <c r="R44" s="41">
        <v>79</v>
      </c>
      <c r="S44" s="196"/>
      <c r="T44" s="41">
        <v>80</v>
      </c>
      <c r="U44" s="415"/>
      <c r="V44" s="415"/>
      <c r="W44" s="41"/>
      <c r="X44" s="41"/>
      <c r="Y44" s="41"/>
      <c r="Z44" s="41"/>
      <c r="AA44" s="41"/>
      <c r="AB44" s="41"/>
      <c r="AC44" s="41"/>
      <c r="AD44" s="41"/>
      <c r="AE44" s="41"/>
      <c r="AF44" s="41">
        <v>80</v>
      </c>
      <c r="AG44" s="41">
        <v>80</v>
      </c>
      <c r="AH44" s="41">
        <f t="shared" si="1"/>
        <v>850</v>
      </c>
      <c r="AI44" s="41">
        <f>SUM('Minutaggio 2019-20'!E44,'Minutaggio 2019-20'!F44,'Minutaggio 2019-20'!G44,'Minutaggio 2019-20'!H44,'Minutaggio 2019-20'!I44,'Minutaggio 2019-20'!J44,'Minutaggio 2019-20'!M44,'Minutaggio 2019-20'!P44,'Minutaggio 2019-20'!Q44,'Minutaggio 2019-20'!R44,'Minutaggio 2019-20'!U44,'Minutaggio 2019-20'!V44,'Minutaggio 2019-20'!W44,'Minutaggio 2019-20'!X44,'Minutaggio 2019-20'!Y44,'Minutaggio 2019-20'!Z44,'Minutaggio 2019-20'!AA44,'Minutaggio 2019-20'!AB44,'Minutaggio 2019-20'!AC44,'Minutaggio 2019-20'!AD44,'Minutaggio 2019-20'!AE44,'Minutaggio 2019-20'!AF44,'Minutaggio 2019-20'!AG44)</f>
        <v>530</v>
      </c>
      <c r="AJ44" s="41">
        <f t="shared" si="2"/>
        <v>320</v>
      </c>
    </row>
    <row r="45" spans="1:36" ht="17.399999999999999">
      <c r="A45" s="332" t="s">
        <v>627</v>
      </c>
      <c r="B45" s="332" t="s">
        <v>99</v>
      </c>
      <c r="C45" s="242"/>
      <c r="D45" s="242"/>
      <c r="E45" s="242"/>
      <c r="F45" s="242"/>
      <c r="G45" s="242"/>
      <c r="H45" s="41">
        <v>27</v>
      </c>
      <c r="I45" s="41">
        <v>55</v>
      </c>
      <c r="J45" s="41">
        <v>11</v>
      </c>
      <c r="K45" s="41">
        <v>80</v>
      </c>
      <c r="L45" s="41">
        <v>80</v>
      </c>
      <c r="M45" s="41">
        <v>80</v>
      </c>
      <c r="N45" s="196"/>
      <c r="O45" s="41">
        <v>80</v>
      </c>
      <c r="P45" s="41">
        <v>80</v>
      </c>
      <c r="Q45" s="41">
        <v>80</v>
      </c>
      <c r="R45" s="196"/>
      <c r="S45" s="196"/>
      <c r="T45" s="41">
        <v>80</v>
      </c>
      <c r="U45" s="41">
        <v>80</v>
      </c>
      <c r="V45" s="41">
        <v>80</v>
      </c>
      <c r="W45" s="41"/>
      <c r="X45" s="41"/>
      <c r="Y45" s="41"/>
      <c r="Z45" s="41"/>
      <c r="AA45" s="41"/>
      <c r="AB45" s="41"/>
      <c r="AC45" s="41"/>
      <c r="AD45" s="41"/>
      <c r="AE45" s="41"/>
      <c r="AF45" s="41">
        <v>50</v>
      </c>
      <c r="AG45" s="196"/>
      <c r="AH45" s="41">
        <f t="shared" si="1"/>
        <v>863</v>
      </c>
      <c r="AI45" s="41">
        <f>SUM('Minutaggio 2019-20'!E45,'Minutaggio 2019-20'!F45,'Minutaggio 2019-20'!G45,'Minutaggio 2019-20'!H45,'Minutaggio 2019-20'!I45,'Minutaggio 2019-20'!J45,'Minutaggio 2019-20'!M45,'Minutaggio 2019-20'!P45,'Minutaggio 2019-20'!Q45,'Minutaggio 2019-20'!R45,'Minutaggio 2019-20'!U45,'Minutaggio 2019-20'!V45,'Minutaggio 2019-20'!W45,'Minutaggio 2019-20'!X45,'Minutaggio 2019-20'!Y45,'Minutaggio 2019-20'!Z45,'Minutaggio 2019-20'!AA45,'Minutaggio 2019-20'!AB45,'Minutaggio 2019-20'!AC45,'Minutaggio 2019-20'!AD45,'Minutaggio 2019-20'!AE45,'Minutaggio 2019-20'!AF45,'Minutaggio 2019-20'!AG45)</f>
        <v>543</v>
      </c>
      <c r="AJ45" s="41">
        <f t="shared" si="2"/>
        <v>320</v>
      </c>
    </row>
    <row r="46" spans="1:36" ht="17.399999999999999">
      <c r="A46" s="332" t="s">
        <v>645</v>
      </c>
      <c r="B46" s="332" t="s">
        <v>644</v>
      </c>
      <c r="C46" s="242"/>
      <c r="D46" s="242"/>
      <c r="E46" s="242"/>
      <c r="F46" s="242"/>
      <c r="G46" s="242"/>
      <c r="H46" s="242"/>
      <c r="I46" s="242"/>
      <c r="J46" s="242"/>
      <c r="K46" s="242"/>
      <c r="L46" s="242"/>
      <c r="M46" s="242"/>
      <c r="N46" s="242"/>
      <c r="O46" s="242"/>
      <c r="P46" s="242"/>
      <c r="Q46" s="242"/>
      <c r="R46" s="242"/>
      <c r="S46" s="242"/>
      <c r="T46" s="242"/>
      <c r="U46" s="242"/>
      <c r="V46" s="242"/>
      <c r="W46" s="41"/>
      <c r="X46" s="41"/>
      <c r="Y46" s="41"/>
      <c r="Z46" s="41"/>
      <c r="AA46" s="41"/>
      <c r="AB46" s="41"/>
      <c r="AC46" s="41"/>
      <c r="AD46" s="41"/>
      <c r="AE46" s="41"/>
      <c r="AF46" s="242"/>
      <c r="AG46" s="242"/>
      <c r="AH46" s="41">
        <f t="shared" si="1"/>
        <v>0</v>
      </c>
      <c r="AI46" s="41">
        <f>SUM('Minutaggio 2019-20'!E46,'Minutaggio 2019-20'!F46,'Minutaggio 2019-20'!G46,'Minutaggio 2019-20'!H46,'Minutaggio 2019-20'!I46,'Minutaggio 2019-20'!J46,'Minutaggio 2019-20'!M46,'Minutaggio 2019-20'!P46,'Minutaggio 2019-20'!Q46,'Minutaggio 2019-20'!R46,'Minutaggio 2019-20'!U46,'Minutaggio 2019-20'!V46,'Minutaggio 2019-20'!W46,'Minutaggio 2019-20'!X46,'Minutaggio 2019-20'!Y46,'Minutaggio 2019-20'!Z46,'Minutaggio 2019-20'!AA46,'Minutaggio 2019-20'!AB46,'Minutaggio 2019-20'!AC46,'Minutaggio 2019-20'!AD46,'Minutaggio 2019-20'!AE46,'Minutaggio 2019-20'!AF46,'Minutaggio 2019-20'!AG46)</f>
        <v>0</v>
      </c>
      <c r="AJ46" s="41">
        <f t="shared" si="2"/>
        <v>0</v>
      </c>
    </row>
    <row r="47" spans="1:36" ht="17.399999999999999">
      <c r="A47" s="332" t="s">
        <v>1281</v>
      </c>
      <c r="B47" s="332" t="s">
        <v>99</v>
      </c>
      <c r="C47" s="41">
        <v>40</v>
      </c>
      <c r="D47" s="41">
        <v>66</v>
      </c>
      <c r="E47" s="41">
        <v>80</v>
      </c>
      <c r="F47" s="41">
        <v>62</v>
      </c>
      <c r="G47" s="41">
        <v>80</v>
      </c>
      <c r="H47" s="41">
        <v>80</v>
      </c>
      <c r="I47" s="41">
        <v>25</v>
      </c>
      <c r="J47" s="41">
        <v>69</v>
      </c>
      <c r="K47" s="196"/>
      <c r="L47" s="196"/>
      <c r="M47" s="196"/>
      <c r="N47" s="41">
        <v>80</v>
      </c>
      <c r="O47" s="196"/>
      <c r="P47" s="196"/>
      <c r="Q47" s="196"/>
      <c r="R47" s="41">
        <v>80</v>
      </c>
      <c r="S47" s="41">
        <v>80</v>
      </c>
      <c r="T47" s="196"/>
      <c r="U47" s="323"/>
      <c r="V47" s="41">
        <v>24</v>
      </c>
      <c r="W47" s="41"/>
      <c r="X47" s="41"/>
      <c r="Y47" s="41"/>
      <c r="Z47" s="41"/>
      <c r="AA47" s="41"/>
      <c r="AB47" s="41"/>
      <c r="AC47" s="41"/>
      <c r="AD47" s="41"/>
      <c r="AE47" s="41"/>
      <c r="AF47" s="196"/>
      <c r="AG47" s="196"/>
      <c r="AH47" s="41">
        <f t="shared" si="1"/>
        <v>766</v>
      </c>
      <c r="AI47" s="41">
        <f>SUM('Minutaggio 2019-20'!E47,'Minutaggio 2019-20'!F47,'Minutaggio 2019-20'!G47,'Minutaggio 2019-20'!H47,'Minutaggio 2019-20'!I47,'Minutaggio 2019-20'!J47,'Minutaggio 2019-20'!M47,'Minutaggio 2019-20'!P47,'Minutaggio 2019-20'!Q47,'Minutaggio 2019-20'!R47,'Minutaggio 2019-20'!U47,'Minutaggio 2019-20'!V47,'Minutaggio 2019-20'!W47,'Minutaggio 2019-20'!X47,'Minutaggio 2019-20'!Y47,'Minutaggio 2019-20'!Z47,'Minutaggio 2019-20'!AA47,'Minutaggio 2019-20'!AB47,'Minutaggio 2019-20'!AC47,'Minutaggio 2019-20'!AD47,'Minutaggio 2019-20'!AE47,'Minutaggio 2019-20'!AF47,'Minutaggio 2019-20'!AG47)</f>
        <v>500</v>
      </c>
      <c r="AJ47" s="41">
        <f t="shared" si="2"/>
        <v>160</v>
      </c>
    </row>
    <row r="48" spans="1:36" ht="17.399999999999999">
      <c r="A48" s="412" t="s">
        <v>1282</v>
      </c>
      <c r="B48" s="412" t="s">
        <v>99</v>
      </c>
      <c r="C48" s="41">
        <v>40</v>
      </c>
      <c r="D48" s="41">
        <v>34</v>
      </c>
      <c r="E48" s="41">
        <v>33</v>
      </c>
      <c r="F48" s="41">
        <v>18</v>
      </c>
      <c r="G48" s="41">
        <v>32</v>
      </c>
      <c r="H48" s="196"/>
      <c r="I48" s="196"/>
      <c r="J48" s="196"/>
      <c r="K48" s="196"/>
      <c r="L48" s="196"/>
      <c r="M48" s="196"/>
      <c r="N48" s="196"/>
      <c r="O48" s="196"/>
      <c r="P48" s="196"/>
      <c r="Q48" s="196"/>
      <c r="R48" s="196"/>
      <c r="S48" s="196"/>
      <c r="T48" s="196"/>
      <c r="U48" s="196"/>
      <c r="V48" s="196"/>
      <c r="W48" s="41"/>
      <c r="X48" s="41"/>
      <c r="Y48" s="41"/>
      <c r="Z48" s="41"/>
      <c r="AA48" s="41"/>
      <c r="AB48" s="41"/>
      <c r="AC48" s="41"/>
      <c r="AD48" s="41"/>
      <c r="AE48" s="41"/>
      <c r="AF48" s="41">
        <v>40</v>
      </c>
      <c r="AG48" s="41">
        <v>80</v>
      </c>
      <c r="AH48" s="41">
        <f t="shared" si="1"/>
        <v>277</v>
      </c>
      <c r="AI48" s="41">
        <f>SUM('Minutaggio 2019-20'!E48,'Minutaggio 2019-20'!F48,'Minutaggio 2019-20'!G48,'Minutaggio 2019-20'!H48,'Minutaggio 2019-20'!I48,'Minutaggio 2019-20'!J48,'Minutaggio 2019-20'!M48,'Minutaggio 2019-20'!P48,'Minutaggio 2019-20'!Q48,'Minutaggio 2019-20'!R48,'Minutaggio 2019-20'!U48,'Minutaggio 2019-20'!V48,'Minutaggio 2019-20'!W48,'Minutaggio 2019-20'!X48,'Minutaggio 2019-20'!Y48,'Minutaggio 2019-20'!Z48,'Minutaggio 2019-20'!AA48,'Minutaggio 2019-20'!AB48,'Minutaggio 2019-20'!AC48,'Minutaggio 2019-20'!AD48,'Minutaggio 2019-20'!AE48,'Minutaggio 2019-20'!AF48,'Minutaggio 2019-20'!AG48)</f>
        <v>203</v>
      </c>
      <c r="AJ48" s="41">
        <f t="shared" si="2"/>
        <v>0</v>
      </c>
    </row>
    <row r="49" spans="1:36" ht="17.399999999999999">
      <c r="A49" s="328" t="s">
        <v>1283</v>
      </c>
      <c r="B49" s="328" t="s">
        <v>99</v>
      </c>
      <c r="C49" s="41">
        <v>61</v>
      </c>
      <c r="D49" s="41">
        <v>46</v>
      </c>
      <c r="E49" s="41">
        <v>47</v>
      </c>
      <c r="F49" s="196"/>
      <c r="G49" s="196"/>
      <c r="H49" s="196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41"/>
      <c r="X49" s="41"/>
      <c r="Y49" s="41"/>
      <c r="Z49" s="41"/>
      <c r="AA49" s="41"/>
      <c r="AB49" s="41"/>
      <c r="AC49" s="41"/>
      <c r="AD49" s="41"/>
      <c r="AE49" s="41"/>
      <c r="AF49" s="196"/>
      <c r="AG49" s="196"/>
      <c r="AH49" s="41">
        <f t="shared" si="1"/>
        <v>154</v>
      </c>
      <c r="AI49" s="41">
        <f>SUM('Minutaggio 2019-20'!E49,'Minutaggio 2019-20'!F49,'Minutaggio 2019-20'!G49,'Minutaggio 2019-20'!H49,'Minutaggio 2019-20'!I49,'Minutaggio 2019-20'!J49,'Minutaggio 2019-20'!M49,'Minutaggio 2019-20'!P49,'Minutaggio 2019-20'!Q49,'Minutaggio 2019-20'!R49,'Minutaggio 2019-20'!U49,'Minutaggio 2019-20'!V49,'Minutaggio 2019-20'!W49,'Minutaggio 2019-20'!X49,'Minutaggio 2019-20'!Y49,'Minutaggio 2019-20'!Z49,'Minutaggio 2019-20'!AA49,'Minutaggio 2019-20'!AB49,'Minutaggio 2019-20'!AC49,'Minutaggio 2019-20'!AD49,'Minutaggio 2019-20'!AE49,'Minutaggio 2019-20'!AF49,'Minutaggio 2019-20'!AG49)</f>
        <v>47</v>
      </c>
      <c r="AJ49" s="41">
        <f t="shared" si="2"/>
        <v>0</v>
      </c>
    </row>
    <row r="50" spans="1:36" ht="17.399999999999999">
      <c r="A50" s="332" t="s">
        <v>646</v>
      </c>
      <c r="B50" s="332" t="s">
        <v>107</v>
      </c>
      <c r="C50" s="415"/>
      <c r="D50" s="415"/>
      <c r="E50" s="415"/>
      <c r="F50" s="415"/>
      <c r="G50" s="415"/>
      <c r="H50" s="41">
        <v>80</v>
      </c>
      <c r="I50" s="41">
        <v>80</v>
      </c>
      <c r="J50" s="41">
        <v>80</v>
      </c>
      <c r="K50" s="41">
        <v>40</v>
      </c>
      <c r="L50" s="242"/>
      <c r="M50" s="242"/>
      <c r="N50" s="242"/>
      <c r="O50" s="242"/>
      <c r="P50" s="242"/>
      <c r="Q50" s="242"/>
      <c r="R50" s="41">
        <v>80</v>
      </c>
      <c r="S50" s="196"/>
      <c r="T50" s="41">
        <v>80</v>
      </c>
      <c r="U50" s="415"/>
      <c r="V50" s="415"/>
      <c r="W50" s="41"/>
      <c r="X50" s="41"/>
      <c r="Y50" s="41"/>
      <c r="Z50" s="41"/>
      <c r="AA50" s="41"/>
      <c r="AB50" s="41"/>
      <c r="AC50" s="41"/>
      <c r="AD50" s="41"/>
      <c r="AE50" s="41"/>
      <c r="AF50" s="41">
        <v>80</v>
      </c>
      <c r="AG50" s="41">
        <v>80</v>
      </c>
      <c r="AH50" s="41">
        <f t="shared" si="1"/>
        <v>600</v>
      </c>
      <c r="AI50" s="41">
        <f>SUM('Minutaggio 2019-20'!E50,'Minutaggio 2019-20'!F50,'Minutaggio 2019-20'!G50,'Minutaggio 2019-20'!H50,'Minutaggio 2019-20'!I50,'Minutaggio 2019-20'!J50,'Minutaggio 2019-20'!M50,'Minutaggio 2019-20'!P50,'Minutaggio 2019-20'!Q50,'Minutaggio 2019-20'!R50,'Minutaggio 2019-20'!U50,'Minutaggio 2019-20'!V50,'Minutaggio 2019-20'!W50,'Minutaggio 2019-20'!X50,'Minutaggio 2019-20'!Y50,'Minutaggio 2019-20'!Z50,'Minutaggio 2019-20'!AA50,'Minutaggio 2019-20'!AB50,'Minutaggio 2019-20'!AC50,'Minutaggio 2019-20'!AD50,'Minutaggio 2019-20'!AE50,'Minutaggio 2019-20'!AF50,'Minutaggio 2019-20'!AG50)</f>
        <v>480</v>
      </c>
      <c r="AJ50" s="41">
        <f t="shared" si="2"/>
        <v>120</v>
      </c>
    </row>
    <row r="51" spans="1:36" ht="17.399999999999999">
      <c r="A51" s="332" t="s">
        <v>1123</v>
      </c>
      <c r="B51" s="332" t="s">
        <v>107</v>
      </c>
      <c r="C51" s="41">
        <v>19</v>
      </c>
      <c r="D51" s="41">
        <v>23</v>
      </c>
      <c r="E51" s="41">
        <v>58</v>
      </c>
      <c r="F51" s="196"/>
      <c r="G51" s="41">
        <v>48</v>
      </c>
      <c r="H51" s="196"/>
      <c r="I51" s="196"/>
      <c r="J51" s="196"/>
      <c r="K51" s="196"/>
      <c r="L51" s="196"/>
      <c r="M51" s="196"/>
      <c r="N51" s="418">
        <v>76</v>
      </c>
      <c r="O51" s="41">
        <v>29</v>
      </c>
      <c r="P51" s="41">
        <v>75</v>
      </c>
      <c r="Q51" s="41">
        <v>80</v>
      </c>
      <c r="R51" s="196"/>
      <c r="S51" s="196"/>
      <c r="T51" s="41">
        <v>80</v>
      </c>
      <c r="U51" s="41">
        <v>80</v>
      </c>
      <c r="V51" s="41">
        <v>56</v>
      </c>
      <c r="W51" s="426"/>
      <c r="X51" s="426"/>
      <c r="Y51" s="426"/>
      <c r="Z51" s="426"/>
      <c r="AA51" s="426"/>
      <c r="AB51" s="426"/>
      <c r="AC51" s="426"/>
      <c r="AD51" s="426"/>
      <c r="AE51" s="426"/>
      <c r="AF51" s="426"/>
      <c r="AG51" s="426"/>
      <c r="AH51" s="41">
        <f t="shared" si="1"/>
        <v>624</v>
      </c>
      <c r="AI51" s="41">
        <f>SUM('Minutaggio 2019-20'!E51,'Minutaggio 2019-20'!F51,'Minutaggio 2019-20'!G51,'Minutaggio 2019-20'!H51,'Minutaggio 2019-20'!I51,'Minutaggio 2019-20'!J51,'Minutaggio 2019-20'!M51,'Minutaggio 2019-20'!P51,'Minutaggio 2019-20'!Q51,'Minutaggio 2019-20'!R51,'Minutaggio 2019-20'!U51,'Minutaggio 2019-20'!V51,'Minutaggio 2019-20'!W51,'Minutaggio 2019-20'!X51,'Minutaggio 2019-20'!Y51,'Minutaggio 2019-20'!Z51,'Minutaggio 2019-20'!AA51,'Minutaggio 2019-20'!AB51,'Minutaggio 2019-20'!AC51,'Minutaggio 2019-20'!AD51,'Minutaggio 2019-20'!AE51,'Minutaggio 2019-20'!AF51,'Minutaggio 2019-20'!AG51)</f>
        <v>397</v>
      </c>
      <c r="AJ51" s="41">
        <f t="shared" si="2"/>
        <v>185</v>
      </c>
    </row>
    <row r="52" spans="1:36" ht="17.399999999999999">
      <c r="A52" s="332" t="s">
        <v>1004</v>
      </c>
      <c r="B52" s="332" t="s">
        <v>107</v>
      </c>
      <c r="C52" s="41">
        <v>19</v>
      </c>
      <c r="D52" s="41">
        <v>23</v>
      </c>
      <c r="E52" s="41">
        <v>22</v>
      </c>
      <c r="F52" s="41">
        <v>80</v>
      </c>
      <c r="G52" s="41">
        <v>80</v>
      </c>
      <c r="H52" s="196"/>
      <c r="I52" s="196"/>
      <c r="J52" s="41">
        <v>27</v>
      </c>
      <c r="K52" s="41">
        <v>80</v>
      </c>
      <c r="L52" s="41">
        <v>16</v>
      </c>
      <c r="M52" s="323"/>
      <c r="N52" s="196"/>
      <c r="O52" s="41">
        <v>74</v>
      </c>
      <c r="P52" s="196"/>
      <c r="Q52" s="196"/>
      <c r="R52" s="196"/>
      <c r="S52" s="41">
        <v>80</v>
      </c>
      <c r="T52" s="196"/>
      <c r="U52" s="41">
        <v>80</v>
      </c>
      <c r="V52" s="423">
        <v>11</v>
      </c>
      <c r="W52" s="41"/>
      <c r="X52" s="41"/>
      <c r="Y52" s="41"/>
      <c r="Z52" s="41"/>
      <c r="AA52" s="41"/>
      <c r="AB52" s="41"/>
      <c r="AC52" s="41"/>
      <c r="AD52" s="41"/>
      <c r="AE52" s="41"/>
      <c r="AF52" s="196"/>
      <c r="AG52" s="196"/>
      <c r="AH52" s="41">
        <f t="shared" si="1"/>
        <v>592</v>
      </c>
      <c r="AI52" s="41">
        <f>SUM('Minutaggio 2019-20'!E52,'Minutaggio 2019-20'!F52,'Minutaggio 2019-20'!G52,'Minutaggio 2019-20'!H52,'Minutaggio 2019-20'!I52,'Minutaggio 2019-20'!J52,'Minutaggio 2019-20'!M52,'Minutaggio 2019-20'!P52,'Minutaggio 2019-20'!Q52,'Minutaggio 2019-20'!R52,'Minutaggio 2019-20'!U52,'Minutaggio 2019-20'!V52,'Minutaggio 2019-20'!W52,'Minutaggio 2019-20'!X52,'Minutaggio 2019-20'!Y52,'Minutaggio 2019-20'!Z52,'Minutaggio 2019-20'!AA52,'Minutaggio 2019-20'!AB52,'Minutaggio 2019-20'!AC52,'Minutaggio 2019-20'!AD52,'Minutaggio 2019-20'!AE52,'Minutaggio 2019-20'!AF52,'Minutaggio 2019-20'!AG52)</f>
        <v>300</v>
      </c>
      <c r="AJ52" s="41">
        <f t="shared" si="2"/>
        <v>250</v>
      </c>
    </row>
    <row r="53" spans="1:36" ht="17.399999999999999">
      <c r="A53" s="332" t="s">
        <v>855</v>
      </c>
      <c r="B53" s="332" t="s">
        <v>107</v>
      </c>
      <c r="C53" s="196"/>
      <c r="D53" s="196"/>
      <c r="E53" s="196"/>
      <c r="F53" s="196"/>
      <c r="G53" s="196"/>
      <c r="H53" s="196"/>
      <c r="I53" s="196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41"/>
      <c r="X53" s="41"/>
      <c r="Y53" s="41"/>
      <c r="Z53" s="41"/>
      <c r="AA53" s="41"/>
      <c r="AB53" s="41"/>
      <c r="AC53" s="41"/>
      <c r="AD53" s="41"/>
      <c r="AE53" s="41"/>
      <c r="AF53" s="242"/>
      <c r="AG53" s="242"/>
      <c r="AH53" s="41">
        <f t="shared" ref="AH53" si="3">SUM(C53:AG53)</f>
        <v>0</v>
      </c>
      <c r="AI53" s="41">
        <f>SUM('Minutaggio 2019-20'!E53,'Minutaggio 2019-20'!F53,'Minutaggio 2019-20'!G53,'Minutaggio 2019-20'!H53,'Minutaggio 2019-20'!I53,'Minutaggio 2019-20'!J53,'Minutaggio 2019-20'!M53,'Minutaggio 2019-20'!P53,'Minutaggio 2019-20'!Q53,'Minutaggio 2019-20'!R53,'Minutaggio 2019-20'!U53,'Minutaggio 2019-20'!V53,'Minutaggio 2019-20'!W53,'Minutaggio 2019-20'!X53,'Minutaggio 2019-20'!Y53,'Minutaggio 2019-20'!Z53,'Minutaggio 2019-20'!AA53,'Minutaggio 2019-20'!AB53,'Minutaggio 2019-20'!AC53,'Minutaggio 2019-20'!AD53,'Minutaggio 2019-20'!AE53,'Minutaggio 2019-20'!AF53,'Minutaggio 2019-20'!AG53)</f>
        <v>0</v>
      </c>
      <c r="AJ53" s="41">
        <f t="shared" ref="AJ53" si="4">SUM(K53,L53,N53,O53,S53,T53)</f>
        <v>0</v>
      </c>
    </row>
    <row r="54" spans="1:36" ht="17.399999999999999">
      <c r="A54" s="332" t="s">
        <v>1268</v>
      </c>
      <c r="B54" s="332" t="s">
        <v>107</v>
      </c>
      <c r="C54" s="41">
        <v>61</v>
      </c>
      <c r="D54" s="41">
        <v>57</v>
      </c>
      <c r="E54" s="41">
        <v>80</v>
      </c>
      <c r="F54" s="41">
        <v>80</v>
      </c>
      <c r="G54" s="41">
        <v>78</v>
      </c>
      <c r="H54" s="41">
        <v>29</v>
      </c>
      <c r="I54" s="41">
        <v>80</v>
      </c>
      <c r="J54" s="41">
        <v>80</v>
      </c>
      <c r="K54" s="41">
        <v>40</v>
      </c>
      <c r="L54" s="41">
        <v>64</v>
      </c>
      <c r="M54" s="41">
        <v>80</v>
      </c>
      <c r="N54" s="41">
        <v>80</v>
      </c>
      <c r="O54" s="41">
        <v>80</v>
      </c>
      <c r="P54" s="41">
        <v>80</v>
      </c>
      <c r="Q54" s="418">
        <v>35</v>
      </c>
      <c r="R54" s="196"/>
      <c r="S54" s="41">
        <v>80</v>
      </c>
      <c r="T54" s="196"/>
      <c r="U54" s="41">
        <v>80</v>
      </c>
      <c r="V54" s="41">
        <v>80</v>
      </c>
      <c r="W54" s="41"/>
      <c r="X54" s="41"/>
      <c r="Y54" s="41"/>
      <c r="Z54" s="41"/>
      <c r="AA54" s="41"/>
      <c r="AB54" s="41"/>
      <c r="AC54" s="41"/>
      <c r="AD54" s="41"/>
      <c r="AE54" s="41"/>
      <c r="AF54" s="41">
        <v>40</v>
      </c>
      <c r="AG54" s="242"/>
      <c r="AH54" s="41">
        <f t="shared" si="1"/>
        <v>1284</v>
      </c>
      <c r="AI54" s="41">
        <f>SUM('Minutaggio 2019-20'!E54,'Minutaggio 2019-20'!F54,'Minutaggio 2019-20'!G54,'Minutaggio 2019-20'!H54,'Minutaggio 2019-20'!I54,'Minutaggio 2019-20'!J54,'Minutaggio 2019-20'!M54,'Minutaggio 2019-20'!P54,'Minutaggio 2019-20'!Q54,'Minutaggio 2019-20'!R54,'Minutaggio 2019-20'!U54,'Minutaggio 2019-20'!V54,'Minutaggio 2019-20'!W54,'Minutaggio 2019-20'!X54,'Minutaggio 2019-20'!Y54,'Minutaggio 2019-20'!Z54,'Minutaggio 2019-20'!AA54,'Minutaggio 2019-20'!AB54,'Minutaggio 2019-20'!AC54,'Minutaggio 2019-20'!AD54,'Minutaggio 2019-20'!AE54,'Minutaggio 2019-20'!AF54,'Minutaggio 2019-20'!AG54)</f>
        <v>822</v>
      </c>
      <c r="AJ54" s="41">
        <f t="shared" si="2"/>
        <v>344</v>
      </c>
    </row>
    <row r="55" spans="1:36" ht="17.399999999999999">
      <c r="A55" s="332" t="s">
        <v>647</v>
      </c>
      <c r="B55" s="332" t="s">
        <v>107</v>
      </c>
      <c r="C55" s="242"/>
      <c r="D55" s="242"/>
      <c r="E55" s="242"/>
      <c r="F55" s="242"/>
      <c r="G55" s="242"/>
      <c r="H55" s="242"/>
      <c r="I55" s="242"/>
      <c r="J55" s="242"/>
      <c r="K55" s="242"/>
      <c r="L55" s="242"/>
      <c r="M55" s="242"/>
      <c r="N55" s="242"/>
      <c r="O55" s="242"/>
      <c r="P55" s="242"/>
      <c r="Q55" s="242"/>
      <c r="R55" s="242"/>
      <c r="S55" s="242"/>
      <c r="T55" s="242"/>
      <c r="U55" s="242"/>
      <c r="V55" s="242"/>
      <c r="W55" s="41"/>
      <c r="X55" s="41"/>
      <c r="Y55" s="41"/>
      <c r="Z55" s="41"/>
      <c r="AA55" s="41"/>
      <c r="AB55" s="41"/>
      <c r="AC55" s="41"/>
      <c r="AD55" s="41"/>
      <c r="AE55" s="41"/>
      <c r="AF55" s="242"/>
      <c r="AG55" s="242"/>
      <c r="AH55" s="41">
        <f t="shared" si="1"/>
        <v>0</v>
      </c>
      <c r="AI55" s="41">
        <f>SUM('Minutaggio 2019-20'!E55,'Minutaggio 2019-20'!F55,'Minutaggio 2019-20'!G55,'Minutaggio 2019-20'!H55,'Minutaggio 2019-20'!I55,'Minutaggio 2019-20'!J55,'Minutaggio 2019-20'!M55,'Minutaggio 2019-20'!P55,'Minutaggio 2019-20'!Q55,'Minutaggio 2019-20'!R55,'Minutaggio 2019-20'!U55,'Minutaggio 2019-20'!V55,'Minutaggio 2019-20'!W55,'Minutaggio 2019-20'!X55,'Minutaggio 2019-20'!Y55,'Minutaggio 2019-20'!Z55,'Minutaggio 2019-20'!AA55,'Minutaggio 2019-20'!AB55,'Minutaggio 2019-20'!AC55,'Minutaggio 2019-20'!AD55,'Minutaggio 2019-20'!AE55,'Minutaggio 2019-20'!AF55,'Minutaggio 2019-20'!AG55)</f>
        <v>0</v>
      </c>
      <c r="AJ55" s="41">
        <f t="shared" si="2"/>
        <v>0</v>
      </c>
    </row>
    <row r="56" spans="1:36" ht="17.399999999999999">
      <c r="A56" s="332" t="s">
        <v>468</v>
      </c>
      <c r="B56" s="332" t="s">
        <v>107</v>
      </c>
      <c r="C56" s="41">
        <v>19</v>
      </c>
      <c r="D56" s="41">
        <v>14</v>
      </c>
      <c r="E56" s="196"/>
      <c r="F56" s="196"/>
      <c r="G56" s="196"/>
      <c r="H56" s="196"/>
      <c r="I56" s="196"/>
      <c r="J56" s="196"/>
      <c r="K56" s="196"/>
      <c r="L56" s="196"/>
      <c r="M56" s="196"/>
      <c r="N56" s="196"/>
      <c r="O56" s="426"/>
      <c r="P56" s="426"/>
      <c r="Q56" s="426"/>
      <c r="R56" s="426"/>
      <c r="S56" s="426"/>
      <c r="T56" s="426"/>
      <c r="U56" s="426"/>
      <c r="V56" s="426"/>
      <c r="W56" s="426"/>
      <c r="X56" s="426"/>
      <c r="Y56" s="426"/>
      <c r="Z56" s="426"/>
      <c r="AA56" s="426"/>
      <c r="AB56" s="426"/>
      <c r="AC56" s="426"/>
      <c r="AD56" s="426"/>
      <c r="AE56" s="426"/>
      <c r="AF56" s="426"/>
      <c r="AG56" s="426"/>
      <c r="AH56" s="41">
        <f t="shared" si="1"/>
        <v>33</v>
      </c>
      <c r="AI56" s="41">
        <f>SUM('Minutaggio 2019-20'!E56,'Minutaggio 2019-20'!F56,'Minutaggio 2019-20'!G56,'Minutaggio 2019-20'!H56,'Minutaggio 2019-20'!I56,'Minutaggio 2019-20'!J56,'Minutaggio 2019-20'!M56,'Minutaggio 2019-20'!P56,'Minutaggio 2019-20'!Q56,'Minutaggio 2019-20'!R56,'Minutaggio 2019-20'!U56,'Minutaggio 2019-20'!V56,'Minutaggio 2019-20'!W56,'Minutaggio 2019-20'!X56,'Minutaggio 2019-20'!Y56,'Minutaggio 2019-20'!Z56,'Minutaggio 2019-20'!AA56,'Minutaggio 2019-20'!AB56,'Minutaggio 2019-20'!AC56,'Minutaggio 2019-20'!AD56,'Minutaggio 2019-20'!AE56,'Minutaggio 2019-20'!AF56,'Minutaggio 2019-20'!AG56)</f>
        <v>0</v>
      </c>
      <c r="AJ56" s="41">
        <f t="shared" si="2"/>
        <v>0</v>
      </c>
    </row>
    <row r="57" spans="1:36" ht="17.399999999999999">
      <c r="A57" s="332" t="s">
        <v>1284</v>
      </c>
      <c r="B57" s="332" t="s">
        <v>107</v>
      </c>
      <c r="C57" s="41">
        <v>61</v>
      </c>
      <c r="D57" s="41">
        <v>57</v>
      </c>
      <c r="E57" s="41">
        <v>80</v>
      </c>
      <c r="F57" s="423">
        <v>32</v>
      </c>
      <c r="G57" s="41">
        <v>80</v>
      </c>
      <c r="H57" s="196"/>
      <c r="I57" s="41">
        <v>76</v>
      </c>
      <c r="J57" s="41">
        <v>53</v>
      </c>
      <c r="K57" s="196"/>
      <c r="L57" s="41">
        <v>80</v>
      </c>
      <c r="M57" s="41">
        <v>80</v>
      </c>
      <c r="N57" s="196"/>
      <c r="O57" s="41">
        <v>6</v>
      </c>
      <c r="P57" s="41">
        <v>5</v>
      </c>
      <c r="Q57" s="41">
        <v>35</v>
      </c>
      <c r="R57" s="41">
        <v>80</v>
      </c>
      <c r="S57" s="41">
        <v>33</v>
      </c>
      <c r="T57" s="242"/>
      <c r="U57" s="242"/>
      <c r="V57" s="242"/>
      <c r="W57" s="426"/>
      <c r="X57" s="426"/>
      <c r="Y57" s="426"/>
      <c r="Z57" s="426"/>
      <c r="AA57" s="426"/>
      <c r="AB57" s="426"/>
      <c r="AC57" s="426"/>
      <c r="AD57" s="426"/>
      <c r="AE57" s="426"/>
      <c r="AF57" s="426"/>
      <c r="AG57" s="426"/>
      <c r="AH57" s="41">
        <f t="shared" si="1"/>
        <v>758</v>
      </c>
      <c r="AI57" s="41">
        <f>SUM('Minutaggio 2019-20'!E57,'Minutaggio 2019-20'!F57,'Minutaggio 2019-20'!G57,'Minutaggio 2019-20'!H57,'Minutaggio 2019-20'!I57,'Minutaggio 2019-20'!J57,'Minutaggio 2019-20'!M57,'Minutaggio 2019-20'!P57,'Minutaggio 2019-20'!Q57,'Minutaggio 2019-20'!R57,'Minutaggio 2019-20'!U57,'Minutaggio 2019-20'!V57,'Minutaggio 2019-20'!W57,'Minutaggio 2019-20'!X57,'Minutaggio 2019-20'!Y57,'Minutaggio 2019-20'!Z57,'Minutaggio 2019-20'!AA57,'Minutaggio 2019-20'!AB57,'Minutaggio 2019-20'!AC57,'Minutaggio 2019-20'!AD57,'Minutaggio 2019-20'!AE57,'Minutaggio 2019-20'!AF57,'Minutaggio 2019-20'!AG57)</f>
        <v>521</v>
      </c>
      <c r="AJ57" s="41">
        <f t="shared" si="2"/>
        <v>119</v>
      </c>
    </row>
    <row r="58" spans="1:36" ht="17.399999999999999">
      <c r="A58" s="332" t="s">
        <v>1269</v>
      </c>
      <c r="B58" s="332" t="s">
        <v>314</v>
      </c>
      <c r="C58" s="41">
        <v>40</v>
      </c>
      <c r="D58" s="41">
        <v>44</v>
      </c>
      <c r="E58" s="242"/>
      <c r="F58" s="41">
        <v>73</v>
      </c>
      <c r="G58" s="41">
        <v>80</v>
      </c>
      <c r="H58" s="41">
        <v>53</v>
      </c>
      <c r="I58" s="242"/>
      <c r="J58" s="41">
        <v>80</v>
      </c>
      <c r="K58" s="323"/>
      <c r="L58" s="41">
        <v>9</v>
      </c>
      <c r="M58" s="41">
        <v>8</v>
      </c>
      <c r="N58" s="41">
        <v>4</v>
      </c>
      <c r="O58" s="41">
        <v>80</v>
      </c>
      <c r="P58" s="41">
        <v>20</v>
      </c>
      <c r="Q58" s="196"/>
      <c r="R58" s="196"/>
      <c r="S58" s="41">
        <v>41</v>
      </c>
      <c r="T58" s="242"/>
      <c r="U58" s="41">
        <v>32</v>
      </c>
      <c r="V58" s="242"/>
      <c r="W58" s="41"/>
      <c r="X58" s="41"/>
      <c r="Y58" s="41"/>
      <c r="Z58" s="41"/>
      <c r="AA58" s="41"/>
      <c r="AB58" s="41"/>
      <c r="AC58" s="41"/>
      <c r="AD58" s="41"/>
      <c r="AE58" s="41"/>
      <c r="AF58" s="41">
        <v>80</v>
      </c>
      <c r="AG58" s="196"/>
      <c r="AH58" s="41">
        <f t="shared" si="1"/>
        <v>644</v>
      </c>
      <c r="AI58" s="41">
        <f>SUM('Minutaggio 2019-20'!E58,'Minutaggio 2019-20'!F58,'Minutaggio 2019-20'!G58,'Minutaggio 2019-20'!H58,'Minutaggio 2019-20'!I58,'Minutaggio 2019-20'!J58,'Minutaggio 2019-20'!M58,'Minutaggio 2019-20'!P58,'Minutaggio 2019-20'!Q58,'Minutaggio 2019-20'!R58,'Minutaggio 2019-20'!U58,'Minutaggio 2019-20'!V58,'Minutaggio 2019-20'!W58,'Minutaggio 2019-20'!X58,'Minutaggio 2019-20'!Y58,'Minutaggio 2019-20'!Z58,'Minutaggio 2019-20'!AA58,'Minutaggio 2019-20'!AB58,'Minutaggio 2019-20'!AC58,'Minutaggio 2019-20'!AD58,'Minutaggio 2019-20'!AE58,'Minutaggio 2019-20'!AF58,'Minutaggio 2019-20'!AG58)</f>
        <v>426</v>
      </c>
      <c r="AJ58" s="41">
        <f t="shared" si="2"/>
        <v>134</v>
      </c>
    </row>
    <row r="59" spans="1:36" ht="17.399999999999999">
      <c r="A59" s="412" t="s">
        <v>1317</v>
      </c>
      <c r="B59" s="412" t="s">
        <v>314</v>
      </c>
      <c r="C59" s="196"/>
      <c r="D59" s="41">
        <v>36</v>
      </c>
      <c r="E59" s="196"/>
      <c r="F59" s="41">
        <v>80</v>
      </c>
      <c r="G59" s="196"/>
      <c r="H59" s="196"/>
      <c r="I59" s="196"/>
      <c r="J59" s="196"/>
      <c r="K59" s="196"/>
      <c r="L59" s="196"/>
      <c r="M59" s="196"/>
      <c r="N59" s="196"/>
      <c r="O59" s="196"/>
      <c r="P59" s="196"/>
      <c r="Q59" s="196"/>
      <c r="R59" s="196"/>
      <c r="S59" s="196"/>
      <c r="T59" s="196"/>
      <c r="U59" s="196"/>
      <c r="V59" s="196"/>
      <c r="W59" s="41"/>
      <c r="X59" s="41"/>
      <c r="Y59" s="41"/>
      <c r="Z59" s="41"/>
      <c r="AA59" s="41"/>
      <c r="AB59" s="41"/>
      <c r="AC59" s="41"/>
      <c r="AD59" s="41"/>
      <c r="AE59" s="41"/>
      <c r="AF59" s="196"/>
      <c r="AG59" s="196"/>
      <c r="AH59" s="41">
        <f t="shared" si="1"/>
        <v>116</v>
      </c>
      <c r="AI59" s="41">
        <f>SUM('Minutaggio 2019-20'!E59,'Minutaggio 2019-20'!F59,'Minutaggio 2019-20'!G59,'Minutaggio 2019-20'!H59,'Minutaggio 2019-20'!I59,'Minutaggio 2019-20'!J59,'Minutaggio 2019-20'!M59,'Minutaggio 2019-20'!P59,'Minutaggio 2019-20'!Q59,'Minutaggio 2019-20'!R59,'Minutaggio 2019-20'!U59,'Minutaggio 2019-20'!V59,'Minutaggio 2019-20'!W59,'Minutaggio 2019-20'!X59,'Minutaggio 2019-20'!Y59,'Minutaggio 2019-20'!Z59,'Minutaggio 2019-20'!AA59,'Minutaggio 2019-20'!AB59,'Minutaggio 2019-20'!AC59,'Minutaggio 2019-20'!AD59,'Minutaggio 2019-20'!AE59,'Minutaggio 2019-20'!AF59,'Minutaggio 2019-20'!AG59)</f>
        <v>80</v>
      </c>
      <c r="AJ59" s="41">
        <f t="shared" si="2"/>
        <v>0</v>
      </c>
    </row>
    <row r="60" spans="1:36" ht="17.399999999999999">
      <c r="A60" s="332" t="s">
        <v>1315</v>
      </c>
      <c r="B60" s="332" t="s">
        <v>314</v>
      </c>
      <c r="C60" s="387"/>
      <c r="D60" s="387"/>
      <c r="E60" s="387"/>
      <c r="F60" s="387"/>
      <c r="G60" s="196"/>
      <c r="H60" s="196"/>
      <c r="I60" s="41">
        <v>61</v>
      </c>
      <c r="J60" s="196"/>
      <c r="K60" s="196"/>
      <c r="L60" s="196"/>
      <c r="M60" s="196"/>
      <c r="N60" s="41">
        <v>63</v>
      </c>
      <c r="O60" s="41">
        <v>51</v>
      </c>
      <c r="P60" s="196"/>
      <c r="Q60" s="41">
        <v>13</v>
      </c>
      <c r="R60" s="41">
        <v>80</v>
      </c>
      <c r="S60" s="41">
        <v>47</v>
      </c>
      <c r="T60" s="41">
        <v>80</v>
      </c>
      <c r="U60" s="418">
        <v>68</v>
      </c>
      <c r="V60" s="41">
        <v>80</v>
      </c>
      <c r="W60" s="41"/>
      <c r="X60" s="41"/>
      <c r="Y60" s="41"/>
      <c r="Z60" s="41"/>
      <c r="AA60" s="41"/>
      <c r="AB60" s="41"/>
      <c r="AC60" s="41"/>
      <c r="AD60" s="41"/>
      <c r="AE60" s="41"/>
      <c r="AF60" s="196"/>
      <c r="AG60" s="196"/>
      <c r="AH60" s="41">
        <f t="shared" si="1"/>
        <v>543</v>
      </c>
      <c r="AI60" s="41">
        <f>SUM('Minutaggio 2019-20'!E60,'Minutaggio 2019-20'!F60,'Minutaggio 2019-20'!G60,'Minutaggio 2019-20'!H60,'Minutaggio 2019-20'!I60,'Minutaggio 2019-20'!J60,'Minutaggio 2019-20'!M60,'Minutaggio 2019-20'!P60,'Minutaggio 2019-20'!Q60,'Minutaggio 2019-20'!R60,'Minutaggio 2019-20'!U60,'Minutaggio 2019-20'!V60,'Minutaggio 2019-20'!W60,'Minutaggio 2019-20'!X60,'Minutaggio 2019-20'!Y60,'Minutaggio 2019-20'!Z60,'Minutaggio 2019-20'!AA60,'Minutaggio 2019-20'!AB60,'Minutaggio 2019-20'!AC60,'Minutaggio 2019-20'!AD60,'Minutaggio 2019-20'!AE60,'Minutaggio 2019-20'!AF60,'Minutaggio 2019-20'!AG60)</f>
        <v>302</v>
      </c>
      <c r="AJ60" s="41">
        <f t="shared" si="2"/>
        <v>241</v>
      </c>
    </row>
    <row r="61" spans="1:36" ht="17.399999999999999">
      <c r="A61" s="332" t="s">
        <v>477</v>
      </c>
      <c r="B61" s="332" t="s">
        <v>314</v>
      </c>
      <c r="C61" s="415"/>
      <c r="D61" s="415"/>
      <c r="E61" s="415"/>
      <c r="F61" s="415"/>
      <c r="G61" s="415"/>
      <c r="H61" s="41">
        <v>80</v>
      </c>
      <c r="I61" s="242"/>
      <c r="J61" s="242"/>
      <c r="K61" s="41">
        <v>80</v>
      </c>
      <c r="L61" s="41">
        <v>71</v>
      </c>
      <c r="M61" s="41">
        <v>80</v>
      </c>
      <c r="N61" s="41">
        <v>17</v>
      </c>
      <c r="O61" s="41">
        <v>80</v>
      </c>
      <c r="P61" s="41">
        <v>60</v>
      </c>
      <c r="Q61" s="41">
        <v>67</v>
      </c>
      <c r="R61" s="41">
        <v>1</v>
      </c>
      <c r="S61" s="41">
        <v>80</v>
      </c>
      <c r="T61" s="323"/>
      <c r="U61" s="196"/>
      <c r="V61" s="196"/>
      <c r="W61" s="426"/>
      <c r="X61" s="426"/>
      <c r="Y61" s="426"/>
      <c r="Z61" s="426"/>
      <c r="AA61" s="426"/>
      <c r="AB61" s="426"/>
      <c r="AC61" s="426"/>
      <c r="AD61" s="426"/>
      <c r="AE61" s="426"/>
      <c r="AF61" s="426"/>
      <c r="AG61" s="426"/>
      <c r="AH61" s="41">
        <f t="shared" si="1"/>
        <v>616</v>
      </c>
      <c r="AI61" s="41">
        <f>SUM('Minutaggio 2019-20'!E61,'Minutaggio 2019-20'!F61,'Minutaggio 2019-20'!G61,'Minutaggio 2019-20'!H61,'Minutaggio 2019-20'!I61,'Minutaggio 2019-20'!J61,'Minutaggio 2019-20'!M61,'Minutaggio 2019-20'!P61,'Minutaggio 2019-20'!Q61,'Minutaggio 2019-20'!R61,'Minutaggio 2019-20'!U61,'Minutaggio 2019-20'!V61,'Minutaggio 2019-20'!W61,'Minutaggio 2019-20'!X61,'Minutaggio 2019-20'!Y61,'Minutaggio 2019-20'!Z61,'Minutaggio 2019-20'!AA61,'Minutaggio 2019-20'!AB61,'Minutaggio 2019-20'!AC61,'Minutaggio 2019-20'!AD61,'Minutaggio 2019-20'!AE61,'Minutaggio 2019-20'!AF61,'Minutaggio 2019-20'!AG61)</f>
        <v>288</v>
      </c>
      <c r="AJ61" s="41">
        <f t="shared" si="2"/>
        <v>328</v>
      </c>
    </row>
    <row r="62" spans="1:36" ht="17.399999999999999">
      <c r="A62" s="412" t="s">
        <v>1285</v>
      </c>
      <c r="B62" s="412" t="s">
        <v>314</v>
      </c>
      <c r="C62" s="41">
        <v>40</v>
      </c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41"/>
      <c r="X62" s="41"/>
      <c r="Y62" s="41"/>
      <c r="Z62" s="41"/>
      <c r="AA62" s="41"/>
      <c r="AB62" s="41"/>
      <c r="AC62" s="41"/>
      <c r="AD62" s="41"/>
      <c r="AE62" s="41"/>
      <c r="AF62" s="196"/>
      <c r="AG62" s="41">
        <v>80</v>
      </c>
      <c r="AH62" s="41">
        <f t="shared" si="1"/>
        <v>120</v>
      </c>
      <c r="AI62" s="41">
        <f>SUM('Minutaggio 2019-20'!E62,'Minutaggio 2019-20'!F62,'Minutaggio 2019-20'!G62,'Minutaggio 2019-20'!H62,'Minutaggio 2019-20'!I62,'Minutaggio 2019-20'!J62,'Minutaggio 2019-20'!M62,'Minutaggio 2019-20'!P62,'Minutaggio 2019-20'!Q62,'Minutaggio 2019-20'!R62,'Minutaggio 2019-20'!U62,'Minutaggio 2019-20'!V62,'Minutaggio 2019-20'!W62,'Minutaggio 2019-20'!X62,'Minutaggio 2019-20'!Y62,'Minutaggio 2019-20'!Z62,'Minutaggio 2019-20'!AA62,'Minutaggio 2019-20'!AB62,'Minutaggio 2019-20'!AC62,'Minutaggio 2019-20'!AD62,'Minutaggio 2019-20'!AE62,'Minutaggio 2019-20'!AF62,'Minutaggio 2019-20'!AG62)</f>
        <v>80</v>
      </c>
      <c r="AJ62" s="41">
        <f t="shared" si="2"/>
        <v>0</v>
      </c>
    </row>
    <row r="63" spans="1:36" ht="17.399999999999999">
      <c r="A63" s="315"/>
      <c r="B63" s="315"/>
      <c r="C63" s="254"/>
      <c r="D63" s="254"/>
      <c r="E63" s="254"/>
      <c r="F63" s="254"/>
      <c r="G63" s="254"/>
      <c r="H63" s="254"/>
      <c r="I63" s="254"/>
      <c r="J63" s="254"/>
      <c r="K63" s="254"/>
      <c r="L63" s="254"/>
      <c r="M63" s="254"/>
      <c r="N63" s="254"/>
      <c r="O63" s="254"/>
      <c r="P63" s="254"/>
      <c r="Q63" s="254"/>
      <c r="R63" s="254"/>
      <c r="S63" s="254"/>
      <c r="T63" s="254"/>
      <c r="U63" s="254"/>
      <c r="V63" s="254"/>
      <c r="W63" s="254"/>
      <c r="X63" s="254"/>
      <c r="Y63" s="254"/>
      <c r="Z63" s="254"/>
      <c r="AA63" s="254"/>
      <c r="AB63" s="254"/>
      <c r="AC63" s="254"/>
      <c r="AD63" s="254"/>
      <c r="AE63" s="254"/>
      <c r="AF63" s="254"/>
      <c r="AG63" s="254"/>
      <c r="AH63" s="281"/>
      <c r="AI63" s="281"/>
      <c r="AJ63" s="281"/>
    </row>
    <row r="64" spans="1:36" ht="17.399999999999999">
      <c r="A64" s="316" t="s">
        <v>125</v>
      </c>
      <c r="B64" s="315"/>
      <c r="C64" s="254"/>
      <c r="D64" s="254"/>
      <c r="E64" s="254"/>
      <c r="F64" s="254"/>
      <c r="G64" s="254"/>
      <c r="H64" s="254"/>
      <c r="I64" s="254"/>
      <c r="J64" s="254"/>
      <c r="K64" s="254"/>
      <c r="L64" s="254"/>
      <c r="M64" s="254"/>
      <c r="N64" s="254"/>
      <c r="O64" s="254"/>
      <c r="P64" s="254"/>
      <c r="Q64" s="254"/>
      <c r="R64" s="254"/>
      <c r="S64" s="254"/>
      <c r="T64" s="254"/>
      <c r="U64" s="254"/>
      <c r="V64" s="254"/>
      <c r="W64" s="254"/>
      <c r="X64" s="254"/>
      <c r="Y64" s="254"/>
      <c r="Z64" s="254"/>
      <c r="AA64" s="254"/>
      <c r="AB64" s="254"/>
      <c r="AC64" s="254"/>
      <c r="AD64" s="254"/>
      <c r="AE64" s="254"/>
      <c r="AF64" s="254"/>
      <c r="AG64" s="254"/>
      <c r="AH64" s="281"/>
      <c r="AI64" s="281"/>
      <c r="AJ64" s="281"/>
    </row>
    <row r="65" spans="1:36" ht="17.399999999999999">
      <c r="A65" s="319" t="s">
        <v>1349</v>
      </c>
      <c r="B65" s="315"/>
      <c r="C65" s="254"/>
      <c r="D65" s="254"/>
      <c r="E65" s="254"/>
      <c r="F65" s="254"/>
      <c r="G65" s="254"/>
      <c r="H65" s="254"/>
      <c r="I65" s="254"/>
      <c r="J65" s="254"/>
      <c r="K65" s="254"/>
      <c r="L65" s="254"/>
      <c r="M65" s="254"/>
      <c r="N65" s="254"/>
      <c r="O65" s="254"/>
      <c r="P65" s="254"/>
      <c r="Q65" s="254"/>
      <c r="R65" s="254"/>
      <c r="S65" s="254"/>
      <c r="T65" s="254"/>
      <c r="U65" s="254"/>
      <c r="V65" s="254"/>
      <c r="W65" s="254"/>
      <c r="X65" s="254"/>
      <c r="Y65" s="254"/>
      <c r="Z65" s="254"/>
      <c r="AA65" s="254"/>
      <c r="AB65" s="254"/>
      <c r="AC65" s="254"/>
      <c r="AD65" s="254"/>
      <c r="AE65" s="254"/>
      <c r="AF65" s="254"/>
      <c r="AG65" s="254"/>
      <c r="AH65" s="281"/>
      <c r="AI65" s="281"/>
      <c r="AJ65" s="281"/>
    </row>
    <row r="66" spans="1:36" ht="17.399999999999999">
      <c r="A66" s="425" t="s">
        <v>1350</v>
      </c>
      <c r="B66" s="315"/>
      <c r="C66" s="254"/>
      <c r="D66" s="254"/>
      <c r="E66" s="254"/>
      <c r="F66" s="254"/>
      <c r="G66" s="254"/>
      <c r="H66" s="254"/>
      <c r="I66" s="254"/>
      <c r="J66" s="254"/>
      <c r="K66" s="254"/>
      <c r="L66" s="254"/>
      <c r="M66" s="254"/>
      <c r="N66" s="254"/>
      <c r="O66" s="254"/>
      <c r="P66" s="254"/>
      <c r="Q66" s="254"/>
      <c r="R66" s="254"/>
      <c r="S66" s="254"/>
      <c r="T66" s="254"/>
      <c r="U66" s="254"/>
      <c r="V66" s="254"/>
      <c r="W66" s="254"/>
      <c r="X66" s="254"/>
      <c r="Y66" s="254"/>
      <c r="Z66" s="254"/>
      <c r="AA66" s="254"/>
      <c r="AB66" s="254"/>
      <c r="AC66" s="254"/>
      <c r="AD66" s="254"/>
      <c r="AE66" s="254"/>
      <c r="AF66" s="254"/>
      <c r="AG66" s="254"/>
      <c r="AH66" s="281"/>
      <c r="AI66" s="281"/>
      <c r="AJ66" s="281"/>
    </row>
    <row r="67" spans="1:36" ht="17.399999999999999">
      <c r="A67" s="320" t="s">
        <v>131</v>
      </c>
      <c r="B67" s="315"/>
      <c r="C67" s="254"/>
      <c r="D67" s="254"/>
      <c r="E67" s="254"/>
      <c r="F67" s="254"/>
      <c r="G67" s="254"/>
      <c r="H67" s="254"/>
      <c r="I67" s="254"/>
      <c r="J67" s="254"/>
      <c r="K67" s="254"/>
      <c r="L67" s="254"/>
      <c r="M67" s="254"/>
      <c r="N67" s="254"/>
      <c r="O67" s="254"/>
      <c r="P67" s="254"/>
      <c r="Q67" s="254"/>
      <c r="R67" s="254"/>
      <c r="S67" s="254"/>
      <c r="T67" s="254"/>
      <c r="U67" s="254"/>
      <c r="V67" s="254"/>
      <c r="W67" s="254"/>
      <c r="X67" s="254"/>
      <c r="Y67" s="254"/>
      <c r="Z67" s="254"/>
      <c r="AA67" s="254"/>
      <c r="AB67" s="254"/>
      <c r="AC67" s="254"/>
      <c r="AD67" s="254"/>
      <c r="AE67" s="254"/>
      <c r="AF67" s="254"/>
      <c r="AG67" s="254"/>
      <c r="AH67" s="281"/>
      <c r="AI67" s="281"/>
      <c r="AJ67" s="281"/>
    </row>
    <row r="68" spans="1:36" ht="17.399999999999999">
      <c r="A68" s="212" t="s">
        <v>123</v>
      </c>
      <c r="B68" s="315"/>
      <c r="C68" s="254"/>
      <c r="D68" s="254"/>
      <c r="E68" s="254"/>
      <c r="F68" s="254"/>
      <c r="G68" s="254"/>
      <c r="H68" s="254"/>
      <c r="I68" s="254"/>
      <c r="J68" s="254"/>
      <c r="K68" s="254"/>
      <c r="L68" s="254"/>
      <c r="M68" s="254"/>
      <c r="N68" s="254"/>
      <c r="O68" s="254"/>
      <c r="P68" s="254"/>
      <c r="Q68" s="254"/>
      <c r="R68" s="254"/>
      <c r="S68" s="254"/>
      <c r="T68" s="254"/>
      <c r="U68" s="254"/>
      <c r="V68" s="254"/>
      <c r="W68" s="254"/>
      <c r="X68" s="254"/>
      <c r="Y68" s="254"/>
      <c r="Z68" s="254"/>
      <c r="AA68" s="254"/>
      <c r="AB68" s="254"/>
      <c r="AC68" s="254"/>
      <c r="AD68" s="254"/>
      <c r="AE68" s="254"/>
      <c r="AF68" s="254"/>
      <c r="AG68" s="254"/>
      <c r="AH68" s="321"/>
      <c r="AI68" s="321"/>
      <c r="AJ68" s="321"/>
    </row>
    <row r="69" spans="1:36" ht="17.399999999999999">
      <c r="A69" s="322" t="s">
        <v>124</v>
      </c>
      <c r="B69" s="315"/>
      <c r="C69" s="254"/>
      <c r="D69" s="254"/>
      <c r="E69" s="254"/>
      <c r="F69" s="254"/>
      <c r="G69" s="254"/>
      <c r="H69" s="254"/>
      <c r="I69" s="254"/>
      <c r="J69" s="254"/>
      <c r="K69" s="254"/>
      <c r="L69" s="254"/>
      <c r="M69" s="254"/>
      <c r="N69" s="254"/>
      <c r="O69" s="254"/>
      <c r="P69" s="254"/>
      <c r="Q69" s="254"/>
      <c r="R69" s="254"/>
      <c r="S69" s="254"/>
      <c r="T69" s="254"/>
      <c r="U69" s="254"/>
      <c r="V69" s="254"/>
      <c r="W69" s="254"/>
      <c r="X69" s="254"/>
      <c r="Y69" s="254"/>
      <c r="Z69" s="254"/>
      <c r="AA69" s="254"/>
      <c r="AB69" s="254"/>
      <c r="AC69" s="254"/>
      <c r="AD69" s="254"/>
      <c r="AE69" s="254"/>
      <c r="AF69" s="254"/>
      <c r="AG69" s="254"/>
      <c r="AH69" s="321"/>
      <c r="AI69" s="321"/>
      <c r="AJ69" s="321"/>
    </row>
    <row r="70" spans="1:36" ht="17.399999999999999">
      <c r="A70" s="323" t="s">
        <v>126</v>
      </c>
      <c r="B70" s="315"/>
      <c r="C70" s="254"/>
      <c r="D70" s="254"/>
      <c r="E70" s="254"/>
      <c r="F70" s="254"/>
      <c r="G70" s="254"/>
      <c r="H70" s="254"/>
      <c r="I70" s="254"/>
      <c r="J70" s="254"/>
      <c r="K70" s="254"/>
      <c r="L70" s="254"/>
      <c r="M70" s="254"/>
      <c r="N70" s="254"/>
      <c r="O70" s="254"/>
      <c r="P70" s="254"/>
      <c r="Q70" s="254"/>
      <c r="R70" s="254"/>
      <c r="S70" s="254"/>
      <c r="T70" s="254"/>
      <c r="U70" s="254"/>
      <c r="V70" s="254"/>
      <c r="W70" s="254"/>
      <c r="X70" s="254"/>
      <c r="Y70" s="254"/>
      <c r="Z70" s="254"/>
      <c r="AA70" s="254"/>
      <c r="AB70" s="254"/>
      <c r="AC70" s="254"/>
      <c r="AD70" s="254"/>
      <c r="AE70" s="254"/>
      <c r="AF70" s="254"/>
      <c r="AG70" s="254"/>
      <c r="AH70" s="321"/>
      <c r="AI70" s="321"/>
      <c r="AJ70" s="321"/>
    </row>
    <row r="71" spans="1:36" ht="17.399999999999999">
      <c r="A71" s="196" t="s">
        <v>127</v>
      </c>
      <c r="B71" s="315"/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  <c r="S71" s="254"/>
      <c r="T71" s="254"/>
      <c r="U71" s="254"/>
      <c r="V71" s="254"/>
      <c r="W71" s="254"/>
      <c r="X71" s="254"/>
      <c r="Y71" s="254"/>
      <c r="Z71" s="254"/>
      <c r="AA71" s="254"/>
      <c r="AB71" s="254"/>
      <c r="AC71" s="254"/>
      <c r="AD71" s="254"/>
      <c r="AE71" s="254"/>
      <c r="AF71" s="254"/>
      <c r="AG71" s="254"/>
      <c r="AH71" s="321"/>
      <c r="AI71" s="321"/>
      <c r="AJ71" s="321"/>
    </row>
    <row r="72" spans="1:36" ht="17.399999999999999">
      <c r="A72" s="324" t="s">
        <v>132</v>
      </c>
      <c r="B72" s="315"/>
      <c r="C72" s="254"/>
      <c r="D72" s="254"/>
      <c r="E72" s="254"/>
      <c r="F72" s="254"/>
      <c r="G72" s="254"/>
      <c r="H72" s="254"/>
      <c r="I72" s="254"/>
      <c r="J72" s="254"/>
      <c r="K72" s="254"/>
      <c r="L72" s="254"/>
      <c r="M72" s="254"/>
      <c r="N72" s="254"/>
      <c r="O72" s="254"/>
      <c r="P72" s="254"/>
      <c r="Q72" s="254"/>
      <c r="R72" s="254"/>
      <c r="S72" s="254"/>
      <c r="T72" s="254"/>
      <c r="U72" s="254"/>
      <c r="V72" s="254"/>
      <c r="W72" s="254"/>
      <c r="X72" s="254"/>
      <c r="Y72" s="254"/>
      <c r="Z72" s="254"/>
      <c r="AA72" s="254"/>
      <c r="AB72" s="254"/>
      <c r="AC72" s="254"/>
      <c r="AD72" s="254"/>
      <c r="AE72" s="254"/>
      <c r="AF72" s="254"/>
      <c r="AG72" s="254"/>
      <c r="AH72" s="321"/>
      <c r="AI72" s="321"/>
      <c r="AJ72" s="321"/>
    </row>
    <row r="73" spans="1:36" ht="17.399999999999999">
      <c r="A73" s="240" t="s">
        <v>272</v>
      </c>
      <c r="B73" s="315"/>
      <c r="C73" s="254"/>
      <c r="D73" s="254"/>
      <c r="E73" s="254"/>
      <c r="F73" s="254"/>
      <c r="G73" s="254"/>
      <c r="H73" s="254"/>
      <c r="I73" s="254"/>
      <c r="J73" s="254"/>
      <c r="K73" s="254"/>
      <c r="L73" s="254"/>
      <c r="M73" s="254"/>
      <c r="N73" s="254"/>
      <c r="O73" s="254"/>
      <c r="P73" s="254"/>
      <c r="Q73" s="254"/>
      <c r="R73" s="254"/>
      <c r="S73" s="254"/>
      <c r="T73" s="254"/>
      <c r="U73" s="254"/>
      <c r="V73" s="254"/>
      <c r="W73" s="254"/>
      <c r="X73" s="254"/>
      <c r="Y73" s="254"/>
      <c r="Z73" s="254"/>
      <c r="AA73" s="254"/>
      <c r="AB73" s="254"/>
      <c r="AC73" s="254"/>
      <c r="AD73" s="254"/>
      <c r="AE73" s="254"/>
      <c r="AF73" s="254"/>
      <c r="AG73" s="254"/>
      <c r="AH73" s="321"/>
      <c r="AI73" s="321"/>
      <c r="AJ73" s="321"/>
    </row>
    <row r="74" spans="1:36" ht="17.399999999999999">
      <c r="A74" s="411" t="s">
        <v>1279</v>
      </c>
      <c r="B74" s="315"/>
      <c r="C74" s="254"/>
      <c r="D74" s="254"/>
      <c r="E74" s="254"/>
      <c r="F74" s="254"/>
      <c r="G74" s="254"/>
      <c r="H74" s="254"/>
      <c r="I74" s="254"/>
      <c r="J74" s="254"/>
      <c r="K74" s="254"/>
      <c r="L74" s="254"/>
      <c r="M74" s="254"/>
      <c r="N74" s="254"/>
      <c r="O74" s="254"/>
      <c r="P74" s="254"/>
      <c r="Q74" s="254"/>
      <c r="R74" s="254"/>
      <c r="S74" s="254"/>
      <c r="T74" s="254"/>
      <c r="U74" s="254"/>
      <c r="V74" s="254"/>
      <c r="W74" s="254"/>
      <c r="X74" s="254"/>
      <c r="Y74" s="254"/>
      <c r="Z74" s="254"/>
      <c r="AA74" s="254"/>
      <c r="AB74" s="254"/>
      <c r="AC74" s="254"/>
      <c r="AD74" s="254"/>
      <c r="AE74" s="254"/>
      <c r="AF74" s="254"/>
      <c r="AG74" s="254"/>
      <c r="AH74" s="321"/>
      <c r="AI74" s="321"/>
      <c r="AJ74" s="321"/>
    </row>
    <row r="75" spans="1:36" ht="17.399999999999999">
      <c r="A75" s="333" t="s">
        <v>1407</v>
      </c>
      <c r="B75" s="315"/>
      <c r="C75" s="254"/>
      <c r="D75" s="254"/>
      <c r="E75" s="254"/>
      <c r="F75" s="254"/>
      <c r="G75" s="254"/>
      <c r="H75" s="254"/>
      <c r="I75" s="254"/>
      <c r="J75" s="254"/>
      <c r="K75" s="254"/>
      <c r="L75" s="254"/>
      <c r="M75" s="254"/>
      <c r="N75" s="254"/>
      <c r="O75" s="254"/>
      <c r="P75" s="254"/>
      <c r="Q75" s="254"/>
      <c r="R75" s="254"/>
      <c r="S75" s="254"/>
      <c r="T75" s="254"/>
      <c r="U75" s="254"/>
      <c r="V75" s="254"/>
      <c r="W75" s="254"/>
      <c r="X75" s="254"/>
      <c r="Y75" s="254"/>
      <c r="Z75" s="254"/>
      <c r="AA75" s="254"/>
      <c r="AB75" s="254"/>
      <c r="AC75" s="254"/>
      <c r="AD75" s="254"/>
      <c r="AE75" s="254"/>
      <c r="AF75" s="254"/>
      <c r="AG75" s="254"/>
      <c r="AH75" s="321"/>
      <c r="AI75" s="321"/>
      <c r="AJ75" s="321"/>
    </row>
    <row r="76" spans="1:36">
      <c r="A76" s="426" t="s">
        <v>1353</v>
      </c>
    </row>
  </sheetData>
  <mergeCells count="7">
    <mergeCell ref="E1:J1"/>
    <mergeCell ref="K1:L1"/>
    <mergeCell ref="AH1:AJ1"/>
    <mergeCell ref="N1:O1"/>
    <mergeCell ref="S1:T1"/>
    <mergeCell ref="P1:R1"/>
    <mergeCell ref="U1:AG1"/>
  </mergeCells>
  <pageMargins left="0.7" right="0.7" top="0.75" bottom="0.75" header="0.3" footer="0.3"/>
  <pageSetup paperSize="9" orientation="portrait" verticalDpi="0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355"/>
  <sheetViews>
    <sheetView topLeftCell="A335" workbookViewId="0">
      <selection activeCell="A329" sqref="A329:F355"/>
    </sheetView>
  </sheetViews>
  <sheetFormatPr defaultColWidth="11" defaultRowHeight="15.6"/>
  <cols>
    <col min="1" max="1" width="8" style="42" bestFit="1" customWidth="1"/>
    <col min="2" max="2" width="34.59765625" style="42" customWidth="1"/>
    <col min="3" max="3" width="12.09765625" style="42" customWidth="1"/>
    <col min="4" max="4" width="22.3984375" style="169" bestFit="1" customWidth="1"/>
    <col min="5" max="5" width="12.59765625" style="170" bestFit="1" customWidth="1"/>
    <col min="6" max="6" width="30.19921875" style="42" bestFit="1" customWidth="1"/>
    <col min="7" max="7" width="12.3984375" style="42" customWidth="1"/>
    <col min="8" max="8" width="24.3984375" style="42" bestFit="1" customWidth="1"/>
    <col min="9" max="9" width="11" style="42"/>
  </cols>
  <sheetData>
    <row r="1" spans="1:9">
      <c r="A1" s="70" t="s">
        <v>440</v>
      </c>
      <c r="B1" s="70" t="s">
        <v>0</v>
      </c>
      <c r="C1" s="70" t="s">
        <v>1</v>
      </c>
      <c r="D1" s="160" t="s">
        <v>2</v>
      </c>
      <c r="E1" s="161" t="s">
        <v>3</v>
      </c>
      <c r="F1" s="70" t="s">
        <v>5</v>
      </c>
      <c r="G1" s="70" t="s">
        <v>231</v>
      </c>
      <c r="H1" s="70" t="s">
        <v>244</v>
      </c>
      <c r="I1" s="41" t="s">
        <v>328</v>
      </c>
    </row>
    <row r="2" spans="1:9">
      <c r="A2" s="41">
        <v>1</v>
      </c>
      <c r="B2" s="41" t="s">
        <v>4</v>
      </c>
      <c r="C2" s="162" t="s">
        <v>160</v>
      </c>
      <c r="D2" s="163" t="s">
        <v>148</v>
      </c>
      <c r="E2" s="164">
        <v>41123</v>
      </c>
      <c r="F2" s="41" t="s">
        <v>9</v>
      </c>
      <c r="G2" s="162"/>
      <c r="H2" s="41" t="s">
        <v>258</v>
      </c>
      <c r="I2" s="41">
        <v>1</v>
      </c>
    </row>
    <row r="3" spans="1:9">
      <c r="A3" s="41">
        <v>2</v>
      </c>
      <c r="B3" s="41" t="s">
        <v>6</v>
      </c>
      <c r="C3" s="396" t="s">
        <v>168</v>
      </c>
      <c r="D3" s="163" t="s">
        <v>149</v>
      </c>
      <c r="E3" s="164">
        <v>41126</v>
      </c>
      <c r="F3" s="41" t="s">
        <v>9</v>
      </c>
      <c r="G3" s="162"/>
      <c r="H3" s="41" t="s">
        <v>256</v>
      </c>
      <c r="I3" s="41">
        <v>1</v>
      </c>
    </row>
    <row r="4" spans="1:9">
      <c r="A4" s="41">
        <v>3</v>
      </c>
      <c r="B4" s="41" t="s">
        <v>7</v>
      </c>
      <c r="C4" s="396" t="s">
        <v>167</v>
      </c>
      <c r="D4" s="163" t="s">
        <v>150</v>
      </c>
      <c r="E4" s="164">
        <v>41131</v>
      </c>
      <c r="F4" s="41" t="s">
        <v>9</v>
      </c>
      <c r="G4" s="162"/>
      <c r="H4" s="41" t="s">
        <v>255</v>
      </c>
      <c r="I4" s="41">
        <v>1</v>
      </c>
    </row>
    <row r="5" spans="1:9">
      <c r="A5" s="41">
        <v>4</v>
      </c>
      <c r="B5" s="41" t="s">
        <v>136</v>
      </c>
      <c r="C5" s="162" t="s">
        <v>172</v>
      </c>
      <c r="D5" s="163" t="s">
        <v>151</v>
      </c>
      <c r="E5" s="164">
        <v>41152</v>
      </c>
      <c r="F5" s="165" t="s">
        <v>135</v>
      </c>
      <c r="G5" s="162"/>
      <c r="H5" s="41" t="s">
        <v>594</v>
      </c>
      <c r="I5" s="41">
        <v>1</v>
      </c>
    </row>
    <row r="6" spans="1:9">
      <c r="A6" s="41">
        <v>5</v>
      </c>
      <c r="B6" s="41" t="s">
        <v>133</v>
      </c>
      <c r="C6" s="162" t="s">
        <v>175</v>
      </c>
      <c r="D6" s="163" t="s">
        <v>134</v>
      </c>
      <c r="E6" s="164">
        <v>41159</v>
      </c>
      <c r="F6" s="165" t="s">
        <v>135</v>
      </c>
      <c r="G6" s="162">
        <v>2000</v>
      </c>
      <c r="H6" s="41" t="s">
        <v>245</v>
      </c>
      <c r="I6" s="41">
        <v>1</v>
      </c>
    </row>
    <row r="7" spans="1:9">
      <c r="A7" s="41">
        <v>6</v>
      </c>
      <c r="B7" s="41" t="s">
        <v>137</v>
      </c>
      <c r="C7" s="162" t="s">
        <v>180</v>
      </c>
      <c r="D7" s="163" t="s">
        <v>152</v>
      </c>
      <c r="E7" s="164">
        <v>41166</v>
      </c>
      <c r="F7" s="165" t="s">
        <v>135</v>
      </c>
      <c r="G7" s="162"/>
      <c r="H7" s="41" t="s">
        <v>254</v>
      </c>
      <c r="I7" s="41">
        <v>1</v>
      </c>
    </row>
    <row r="8" spans="1:9">
      <c r="A8" s="41">
        <v>7</v>
      </c>
      <c r="B8" s="41" t="s">
        <v>139</v>
      </c>
      <c r="C8" s="162" t="s">
        <v>183</v>
      </c>
      <c r="D8" s="163" t="s">
        <v>153</v>
      </c>
      <c r="E8" s="164">
        <v>41180</v>
      </c>
      <c r="F8" s="165" t="s">
        <v>135</v>
      </c>
      <c r="G8" s="162"/>
      <c r="H8" s="41" t="s">
        <v>246</v>
      </c>
      <c r="I8" s="41">
        <v>1</v>
      </c>
    </row>
    <row r="9" spans="1:9">
      <c r="A9" s="41">
        <v>8</v>
      </c>
      <c r="B9" s="41" t="s">
        <v>140</v>
      </c>
      <c r="C9" s="162" t="s">
        <v>186</v>
      </c>
      <c r="D9" s="163" t="s">
        <v>134</v>
      </c>
      <c r="E9" s="164">
        <v>41187</v>
      </c>
      <c r="F9" s="165" t="s">
        <v>135</v>
      </c>
      <c r="G9" s="162">
        <v>2500</v>
      </c>
      <c r="H9" s="41" t="s">
        <v>251</v>
      </c>
      <c r="I9" s="41">
        <v>1</v>
      </c>
    </row>
    <row r="10" spans="1:9">
      <c r="A10" s="41">
        <v>9</v>
      </c>
      <c r="B10" s="41" t="s">
        <v>133</v>
      </c>
      <c r="C10" s="162" t="s">
        <v>193</v>
      </c>
      <c r="D10" s="163" t="s">
        <v>134</v>
      </c>
      <c r="E10" s="164">
        <v>41195</v>
      </c>
      <c r="F10" s="85" t="s">
        <v>19</v>
      </c>
      <c r="G10" s="162">
        <v>2000</v>
      </c>
      <c r="H10" s="41" t="s">
        <v>247</v>
      </c>
      <c r="I10" s="41">
        <v>1</v>
      </c>
    </row>
    <row r="11" spans="1:9">
      <c r="A11" s="41">
        <v>10</v>
      </c>
      <c r="B11" s="41" t="s">
        <v>141</v>
      </c>
      <c r="C11" s="162" t="s">
        <v>196</v>
      </c>
      <c r="D11" s="163" t="s">
        <v>154</v>
      </c>
      <c r="E11" s="164">
        <v>41202</v>
      </c>
      <c r="F11" s="85" t="s">
        <v>19</v>
      </c>
      <c r="G11" s="162"/>
      <c r="H11" s="41" t="s">
        <v>249</v>
      </c>
      <c r="I11" s="41">
        <v>1</v>
      </c>
    </row>
    <row r="12" spans="1:9">
      <c r="A12" s="41">
        <v>11</v>
      </c>
      <c r="B12" s="41" t="s">
        <v>142</v>
      </c>
      <c r="C12" s="162" t="s">
        <v>199</v>
      </c>
      <c r="D12" s="163" t="s">
        <v>155</v>
      </c>
      <c r="E12" s="164">
        <v>41208</v>
      </c>
      <c r="F12" s="165" t="s">
        <v>135</v>
      </c>
      <c r="G12" s="162"/>
      <c r="H12" s="41" t="s">
        <v>248</v>
      </c>
      <c r="I12" s="41">
        <v>1</v>
      </c>
    </row>
    <row r="13" spans="1:9">
      <c r="A13" s="41">
        <v>12</v>
      </c>
      <c r="B13" s="41" t="s">
        <v>143</v>
      </c>
      <c r="C13" s="162" t="s">
        <v>201</v>
      </c>
      <c r="D13" s="163" t="s">
        <v>156</v>
      </c>
      <c r="E13" s="164">
        <v>41216</v>
      </c>
      <c r="F13" s="165" t="s">
        <v>135</v>
      </c>
      <c r="G13" s="162"/>
      <c r="H13" s="41" t="s">
        <v>249</v>
      </c>
      <c r="I13" s="41">
        <v>2</v>
      </c>
    </row>
    <row r="14" spans="1:9">
      <c r="A14" s="41">
        <v>13</v>
      </c>
      <c r="B14" s="41" t="s">
        <v>138</v>
      </c>
      <c r="C14" s="162" t="s">
        <v>229</v>
      </c>
      <c r="D14" s="163" t="s">
        <v>134</v>
      </c>
      <c r="E14" s="164">
        <v>41231</v>
      </c>
      <c r="F14" s="165" t="s">
        <v>182</v>
      </c>
      <c r="G14" s="162" t="s">
        <v>230</v>
      </c>
      <c r="H14" s="41" t="s">
        <v>247</v>
      </c>
      <c r="I14" s="41">
        <v>2</v>
      </c>
    </row>
    <row r="15" spans="1:9">
      <c r="A15" s="41">
        <v>14</v>
      </c>
      <c r="B15" s="41" t="s">
        <v>145</v>
      </c>
      <c r="C15" s="162" t="s">
        <v>235</v>
      </c>
      <c r="D15" s="163" t="s">
        <v>134</v>
      </c>
      <c r="E15" s="164">
        <v>41238</v>
      </c>
      <c r="F15" s="165" t="s">
        <v>135</v>
      </c>
      <c r="G15" s="162" t="s">
        <v>236</v>
      </c>
      <c r="H15" s="41" t="s">
        <v>250</v>
      </c>
      <c r="I15" s="41">
        <v>1</v>
      </c>
    </row>
    <row r="16" spans="1:9">
      <c r="A16" s="41">
        <v>15</v>
      </c>
      <c r="B16" s="41" t="s">
        <v>146</v>
      </c>
      <c r="C16" s="162" t="s">
        <v>237</v>
      </c>
      <c r="D16" s="163" t="s">
        <v>157</v>
      </c>
      <c r="E16" s="164">
        <v>41244</v>
      </c>
      <c r="F16" s="165" t="s">
        <v>135</v>
      </c>
      <c r="G16" s="162"/>
      <c r="H16" s="41" t="s">
        <v>251</v>
      </c>
      <c r="I16" s="41">
        <v>2</v>
      </c>
    </row>
    <row r="17" spans="1:10">
      <c r="A17" s="41">
        <v>16</v>
      </c>
      <c r="B17" s="41" t="s">
        <v>144</v>
      </c>
      <c r="C17" s="162" t="s">
        <v>238</v>
      </c>
      <c r="D17" s="163" t="s">
        <v>134</v>
      </c>
      <c r="E17" s="164">
        <v>41251</v>
      </c>
      <c r="F17" s="85" t="s">
        <v>19</v>
      </c>
      <c r="G17" s="162" t="s">
        <v>239</v>
      </c>
      <c r="H17" s="41" t="s">
        <v>247</v>
      </c>
      <c r="I17" s="41">
        <v>3</v>
      </c>
    </row>
    <row r="18" spans="1:10">
      <c r="A18" s="41">
        <v>17</v>
      </c>
      <c r="B18" s="41" t="s">
        <v>147</v>
      </c>
      <c r="C18" s="162" t="s">
        <v>241</v>
      </c>
      <c r="D18" s="163" t="s">
        <v>158</v>
      </c>
      <c r="E18" s="164">
        <v>41258</v>
      </c>
      <c r="F18" s="85" t="s">
        <v>19</v>
      </c>
      <c r="G18" s="162"/>
      <c r="H18" s="41" t="s">
        <v>255</v>
      </c>
      <c r="I18" s="41">
        <v>2</v>
      </c>
    </row>
    <row r="19" spans="1:10">
      <c r="A19" s="41">
        <v>18</v>
      </c>
      <c r="B19" s="41" t="s">
        <v>1354</v>
      </c>
      <c r="C19" s="162" t="s">
        <v>242</v>
      </c>
      <c r="D19" s="163" t="s">
        <v>134</v>
      </c>
      <c r="E19" s="164">
        <v>41265</v>
      </c>
      <c r="F19" s="166" t="s">
        <v>135</v>
      </c>
      <c r="G19" s="41">
        <v>2100</v>
      </c>
      <c r="H19" s="41" t="s">
        <v>252</v>
      </c>
      <c r="I19" s="41">
        <v>1</v>
      </c>
    </row>
    <row r="20" spans="1:10">
      <c r="A20" s="41">
        <v>19</v>
      </c>
      <c r="B20" s="41" t="s">
        <v>1355</v>
      </c>
      <c r="C20" s="162" t="s">
        <v>243</v>
      </c>
      <c r="D20" s="163" t="s">
        <v>119</v>
      </c>
      <c r="E20" s="164">
        <v>41272</v>
      </c>
      <c r="F20" s="166" t="s">
        <v>135</v>
      </c>
      <c r="G20" s="41"/>
      <c r="H20" s="41" t="s">
        <v>253</v>
      </c>
      <c r="I20" s="41">
        <v>1</v>
      </c>
    </row>
    <row r="21" spans="1:10">
      <c r="A21" s="41">
        <v>20</v>
      </c>
      <c r="B21" s="41" t="s">
        <v>207</v>
      </c>
      <c r="C21" s="162" t="s">
        <v>259</v>
      </c>
      <c r="D21" s="163" t="s">
        <v>205</v>
      </c>
      <c r="E21" s="164">
        <v>41278</v>
      </c>
      <c r="F21" s="166" t="s">
        <v>135</v>
      </c>
      <c r="G21" s="41"/>
      <c r="H21" s="41" t="s">
        <v>247</v>
      </c>
      <c r="I21" s="41">
        <v>4</v>
      </c>
    </row>
    <row r="22" spans="1:10">
      <c r="A22" s="41">
        <v>21</v>
      </c>
      <c r="B22" s="41" t="s">
        <v>208</v>
      </c>
      <c r="C22" s="162" t="s">
        <v>261</v>
      </c>
      <c r="D22" s="163" t="s">
        <v>134</v>
      </c>
      <c r="E22" s="164">
        <v>41286</v>
      </c>
      <c r="F22" s="167" t="s">
        <v>19</v>
      </c>
      <c r="G22" s="41">
        <v>1500</v>
      </c>
      <c r="H22" s="41" t="s">
        <v>257</v>
      </c>
      <c r="I22" s="41">
        <v>1</v>
      </c>
    </row>
    <row r="23" spans="1:10">
      <c r="A23" s="41">
        <v>22</v>
      </c>
      <c r="B23" s="41" t="s">
        <v>209</v>
      </c>
      <c r="C23" s="162" t="s">
        <v>262</v>
      </c>
      <c r="D23" s="163" t="s">
        <v>206</v>
      </c>
      <c r="E23" s="164">
        <v>41292</v>
      </c>
      <c r="F23" s="167" t="s">
        <v>19</v>
      </c>
      <c r="G23" s="41"/>
      <c r="H23" s="41" t="s">
        <v>258</v>
      </c>
      <c r="I23" s="41">
        <v>2</v>
      </c>
    </row>
    <row r="24" spans="1:10">
      <c r="A24" s="41">
        <v>23</v>
      </c>
      <c r="B24" s="41" t="s">
        <v>568</v>
      </c>
      <c r="C24" s="162" t="s">
        <v>269</v>
      </c>
      <c r="D24" s="163" t="s">
        <v>134</v>
      </c>
      <c r="E24" s="164">
        <v>41315</v>
      </c>
      <c r="F24" s="165" t="s">
        <v>135</v>
      </c>
      <c r="G24" s="41">
        <v>1000</v>
      </c>
      <c r="H24" s="41" t="s">
        <v>251</v>
      </c>
      <c r="I24" s="41">
        <v>3</v>
      </c>
    </row>
    <row r="25" spans="1:10">
      <c r="A25" s="41">
        <v>24</v>
      </c>
      <c r="B25" s="41" t="s">
        <v>211</v>
      </c>
      <c r="C25" s="162" t="s">
        <v>277</v>
      </c>
      <c r="D25" s="163" t="s">
        <v>213</v>
      </c>
      <c r="E25" s="164">
        <v>41320</v>
      </c>
      <c r="F25" s="165" t="s">
        <v>135</v>
      </c>
      <c r="G25" s="41"/>
      <c r="H25" s="41" t="s">
        <v>247</v>
      </c>
      <c r="I25" s="41">
        <v>5</v>
      </c>
    </row>
    <row r="26" spans="1:10">
      <c r="A26" s="41">
        <v>25</v>
      </c>
      <c r="B26" s="41" t="s">
        <v>212</v>
      </c>
      <c r="C26" s="162" t="s">
        <v>279</v>
      </c>
      <c r="D26" s="163" t="s">
        <v>134</v>
      </c>
      <c r="E26" s="164">
        <v>41329</v>
      </c>
      <c r="F26" s="165" t="s">
        <v>135</v>
      </c>
      <c r="G26" s="41">
        <v>400</v>
      </c>
      <c r="H26" s="41" t="s">
        <v>250</v>
      </c>
      <c r="I26" s="41">
        <v>2</v>
      </c>
    </row>
    <row r="27" spans="1:10">
      <c r="A27" s="41">
        <v>26</v>
      </c>
      <c r="B27" s="41" t="s">
        <v>209</v>
      </c>
      <c r="C27" s="162" t="s">
        <v>282</v>
      </c>
      <c r="D27" s="163" t="s">
        <v>206</v>
      </c>
      <c r="E27" s="164">
        <v>41334</v>
      </c>
      <c r="F27" s="165" t="s">
        <v>135</v>
      </c>
      <c r="G27" s="41"/>
      <c r="H27" s="41" t="s">
        <v>248</v>
      </c>
      <c r="I27" s="41">
        <v>2</v>
      </c>
    </row>
    <row r="28" spans="1:10">
      <c r="A28" s="41">
        <v>27</v>
      </c>
      <c r="B28" s="41" t="s">
        <v>219</v>
      </c>
      <c r="C28" s="162" t="s">
        <v>284</v>
      </c>
      <c r="D28" s="163" t="s">
        <v>134</v>
      </c>
      <c r="E28" s="164">
        <v>41355</v>
      </c>
      <c r="F28" s="165" t="s">
        <v>135</v>
      </c>
      <c r="G28" s="41">
        <v>1100</v>
      </c>
      <c r="H28" s="41" t="s">
        <v>257</v>
      </c>
      <c r="I28" s="41">
        <v>2</v>
      </c>
    </row>
    <row r="29" spans="1:10">
      <c r="A29" s="41">
        <v>28</v>
      </c>
      <c r="B29" s="41" t="s">
        <v>220</v>
      </c>
      <c r="C29" s="162" t="s">
        <v>287</v>
      </c>
      <c r="D29" s="163" t="s">
        <v>134</v>
      </c>
      <c r="E29" s="164">
        <v>41362</v>
      </c>
      <c r="F29" s="165" t="s">
        <v>135</v>
      </c>
      <c r="G29" s="41">
        <v>1800</v>
      </c>
      <c r="H29" s="41" t="s">
        <v>286</v>
      </c>
      <c r="I29" s="41">
        <v>1</v>
      </c>
    </row>
    <row r="30" spans="1:10">
      <c r="A30" s="41">
        <v>29</v>
      </c>
      <c r="B30" s="41" t="s">
        <v>221</v>
      </c>
      <c r="C30" s="162" t="s">
        <v>289</v>
      </c>
      <c r="D30" s="163" t="s">
        <v>223</v>
      </c>
      <c r="E30" s="164">
        <v>41377</v>
      </c>
      <c r="F30" s="165" t="s">
        <v>135</v>
      </c>
      <c r="G30" s="41"/>
      <c r="H30" s="41" t="s">
        <v>290</v>
      </c>
      <c r="I30" s="41">
        <v>1</v>
      </c>
    </row>
    <row r="31" spans="1:10">
      <c r="A31" s="41">
        <v>30</v>
      </c>
      <c r="B31" s="41" t="s">
        <v>222</v>
      </c>
      <c r="C31" s="162" t="s">
        <v>291</v>
      </c>
      <c r="D31" s="163" t="s">
        <v>288</v>
      </c>
      <c r="E31" s="164">
        <v>41385</v>
      </c>
      <c r="F31" s="165" t="s">
        <v>135</v>
      </c>
      <c r="G31" s="41">
        <v>4100</v>
      </c>
      <c r="H31" s="41" t="s">
        <v>247</v>
      </c>
      <c r="I31" s="41">
        <v>6</v>
      </c>
    </row>
    <row r="32" spans="1:10">
      <c r="A32" s="41">
        <v>31</v>
      </c>
      <c r="B32" s="41" t="s">
        <v>224</v>
      </c>
      <c r="C32" s="162" t="s">
        <v>229</v>
      </c>
      <c r="D32" s="163" t="s">
        <v>134</v>
      </c>
      <c r="E32" s="164">
        <v>41397</v>
      </c>
      <c r="F32" s="165" t="s">
        <v>135</v>
      </c>
      <c r="G32" s="41">
        <v>2500</v>
      </c>
      <c r="H32" s="41" t="s">
        <v>251</v>
      </c>
      <c r="I32" s="41">
        <v>4</v>
      </c>
      <c r="J32">
        <v>21000</v>
      </c>
    </row>
    <row r="33" spans="1:9">
      <c r="C33" s="168"/>
    </row>
    <row r="34" spans="1:9">
      <c r="A34" s="41">
        <v>32</v>
      </c>
      <c r="B34" s="41" t="s">
        <v>6</v>
      </c>
      <c r="C34" s="396" t="s">
        <v>330</v>
      </c>
      <c r="D34" s="163" t="s">
        <v>150</v>
      </c>
      <c r="E34" s="164">
        <v>41482</v>
      </c>
      <c r="F34" s="41" t="s">
        <v>9</v>
      </c>
      <c r="G34" s="162"/>
      <c r="H34" s="41" t="s">
        <v>329</v>
      </c>
      <c r="I34" s="41">
        <v>1</v>
      </c>
    </row>
    <row r="35" spans="1:9">
      <c r="A35" s="41">
        <v>33</v>
      </c>
      <c r="B35" s="41" t="s">
        <v>334</v>
      </c>
      <c r="C35" s="396" t="s">
        <v>341</v>
      </c>
      <c r="D35" s="163" t="s">
        <v>149</v>
      </c>
      <c r="E35" s="164">
        <v>41489</v>
      </c>
      <c r="F35" s="41" t="s">
        <v>9</v>
      </c>
      <c r="G35" s="41"/>
      <c r="H35" s="41" t="s">
        <v>691</v>
      </c>
      <c r="I35" s="41">
        <v>1</v>
      </c>
    </row>
    <row r="36" spans="1:9">
      <c r="A36" s="41">
        <v>34</v>
      </c>
      <c r="B36" s="41" t="s">
        <v>333</v>
      </c>
      <c r="C36" s="396" t="s">
        <v>348</v>
      </c>
      <c r="D36" s="163" t="s">
        <v>336</v>
      </c>
      <c r="E36" s="164">
        <v>41495</v>
      </c>
      <c r="F36" s="41" t="s">
        <v>9</v>
      </c>
      <c r="G36" s="41"/>
      <c r="H36" s="41" t="s">
        <v>349</v>
      </c>
      <c r="I36" s="41">
        <v>1</v>
      </c>
    </row>
    <row r="37" spans="1:9">
      <c r="A37" s="41">
        <v>35</v>
      </c>
      <c r="B37" s="41" t="s">
        <v>335</v>
      </c>
      <c r="C37" s="396" t="s">
        <v>351</v>
      </c>
      <c r="D37" s="163" t="s">
        <v>337</v>
      </c>
      <c r="E37" s="164">
        <v>41509</v>
      </c>
      <c r="F37" s="41" t="s">
        <v>9</v>
      </c>
      <c r="G37" s="41"/>
      <c r="H37" s="41" t="s">
        <v>352</v>
      </c>
      <c r="I37" s="41">
        <v>1</v>
      </c>
    </row>
    <row r="38" spans="1:9">
      <c r="A38" s="41">
        <v>36</v>
      </c>
      <c r="B38" s="41" t="s">
        <v>353</v>
      </c>
      <c r="C38" s="396" t="s">
        <v>354</v>
      </c>
      <c r="D38" s="163" t="s">
        <v>355</v>
      </c>
      <c r="E38" s="164">
        <v>41517</v>
      </c>
      <c r="F38" s="41" t="s">
        <v>9</v>
      </c>
      <c r="G38" s="41">
        <v>800</v>
      </c>
      <c r="H38" s="41" t="s">
        <v>356</v>
      </c>
      <c r="I38" s="41">
        <v>1</v>
      </c>
    </row>
    <row r="39" spans="1:9">
      <c r="A39" s="41">
        <v>37</v>
      </c>
      <c r="B39" s="41" t="s">
        <v>209</v>
      </c>
      <c r="C39" s="162" t="s">
        <v>357</v>
      </c>
      <c r="D39" s="163" t="s">
        <v>206</v>
      </c>
      <c r="E39" s="164">
        <v>41524</v>
      </c>
      <c r="F39" s="165" t="s">
        <v>135</v>
      </c>
      <c r="G39" s="41"/>
      <c r="H39" s="41" t="s">
        <v>358</v>
      </c>
      <c r="I39" s="41">
        <v>1</v>
      </c>
    </row>
    <row r="40" spans="1:9">
      <c r="A40" s="41">
        <v>38</v>
      </c>
      <c r="B40" s="41" t="s">
        <v>224</v>
      </c>
      <c r="C40" s="162" t="s">
        <v>360</v>
      </c>
      <c r="D40" s="163" t="s">
        <v>134</v>
      </c>
      <c r="E40" s="164">
        <v>41530</v>
      </c>
      <c r="F40" s="165" t="s">
        <v>135</v>
      </c>
      <c r="G40" s="41">
        <v>2550</v>
      </c>
      <c r="H40" s="41" t="s">
        <v>251</v>
      </c>
      <c r="I40" s="41">
        <v>5</v>
      </c>
    </row>
    <row r="41" spans="1:9">
      <c r="A41" s="41">
        <v>39</v>
      </c>
      <c r="B41" s="41" t="s">
        <v>221</v>
      </c>
      <c r="C41" s="396" t="s">
        <v>365</v>
      </c>
      <c r="D41" s="163" t="s">
        <v>223</v>
      </c>
      <c r="E41" s="164">
        <v>41537</v>
      </c>
      <c r="F41" s="165" t="s">
        <v>135</v>
      </c>
      <c r="G41" s="41"/>
      <c r="H41" s="41" t="s">
        <v>250</v>
      </c>
      <c r="I41" s="41">
        <v>3</v>
      </c>
    </row>
    <row r="42" spans="1:9">
      <c r="A42" s="41">
        <v>40</v>
      </c>
      <c r="B42" s="41" t="s">
        <v>568</v>
      </c>
      <c r="C42" s="162" t="s">
        <v>370</v>
      </c>
      <c r="D42" s="163" t="s">
        <v>134</v>
      </c>
      <c r="E42" s="164">
        <v>41544</v>
      </c>
      <c r="F42" s="165" t="s">
        <v>135</v>
      </c>
      <c r="G42" s="41">
        <v>2800</v>
      </c>
      <c r="H42" s="41" t="s">
        <v>249</v>
      </c>
      <c r="I42" s="41">
        <v>3</v>
      </c>
    </row>
    <row r="43" spans="1:9">
      <c r="A43" s="41">
        <v>41</v>
      </c>
      <c r="B43" s="41" t="s">
        <v>136</v>
      </c>
      <c r="C43" s="162" t="s">
        <v>373</v>
      </c>
      <c r="D43" s="163" t="s">
        <v>151</v>
      </c>
      <c r="E43" s="164">
        <v>41551</v>
      </c>
      <c r="F43" s="165" t="s">
        <v>135</v>
      </c>
      <c r="G43" s="41"/>
      <c r="H43" s="41" t="s">
        <v>253</v>
      </c>
      <c r="I43" s="41">
        <v>2</v>
      </c>
    </row>
    <row r="44" spans="1:9">
      <c r="A44" s="41">
        <v>42</v>
      </c>
      <c r="B44" s="41" t="s">
        <v>376</v>
      </c>
      <c r="C44" s="162" t="s">
        <v>377</v>
      </c>
      <c r="D44" s="163" t="s">
        <v>378</v>
      </c>
      <c r="E44" s="164">
        <v>41558</v>
      </c>
      <c r="F44" s="85" t="s">
        <v>19</v>
      </c>
      <c r="G44" s="41"/>
      <c r="H44" s="41" t="s">
        <v>379</v>
      </c>
      <c r="I44" s="41">
        <v>1</v>
      </c>
    </row>
    <row r="45" spans="1:9">
      <c r="A45" s="41">
        <v>43</v>
      </c>
      <c r="B45" s="41" t="s">
        <v>133</v>
      </c>
      <c r="C45" s="162" t="s">
        <v>381</v>
      </c>
      <c r="D45" s="163" t="s">
        <v>134</v>
      </c>
      <c r="E45" s="164">
        <v>41565</v>
      </c>
      <c r="F45" s="85" t="s">
        <v>19</v>
      </c>
      <c r="G45" s="41">
        <v>2000</v>
      </c>
      <c r="H45" s="41" t="s">
        <v>245</v>
      </c>
      <c r="I45" s="41">
        <v>2</v>
      </c>
    </row>
    <row r="46" spans="1:9">
      <c r="A46" s="41">
        <v>44</v>
      </c>
      <c r="B46" s="41" t="s">
        <v>219</v>
      </c>
      <c r="C46" s="401" t="s">
        <v>382</v>
      </c>
      <c r="D46" s="163" t="s">
        <v>134</v>
      </c>
      <c r="E46" s="164">
        <v>41572</v>
      </c>
      <c r="F46" s="165" t="s">
        <v>135</v>
      </c>
      <c r="G46" s="41">
        <v>1560</v>
      </c>
      <c r="H46" s="41" t="s">
        <v>383</v>
      </c>
      <c r="I46" s="41">
        <v>1</v>
      </c>
    </row>
    <row r="47" spans="1:9">
      <c r="A47" s="41">
        <v>45</v>
      </c>
      <c r="B47" s="41" t="s">
        <v>137</v>
      </c>
      <c r="C47" s="162" t="s">
        <v>385</v>
      </c>
      <c r="D47" s="163" t="s">
        <v>152</v>
      </c>
      <c r="E47" s="164">
        <v>41579</v>
      </c>
      <c r="F47" s="165" t="s">
        <v>135</v>
      </c>
      <c r="G47" s="41"/>
      <c r="H47" s="41" t="s">
        <v>246</v>
      </c>
      <c r="I47" s="41">
        <v>2</v>
      </c>
    </row>
    <row r="48" spans="1:9">
      <c r="A48" s="41">
        <v>46</v>
      </c>
      <c r="B48" s="41" t="s">
        <v>207</v>
      </c>
      <c r="C48" s="162" t="s">
        <v>387</v>
      </c>
      <c r="D48" s="163" t="s">
        <v>205</v>
      </c>
      <c r="E48" s="164">
        <v>41601</v>
      </c>
      <c r="F48" s="165" t="s">
        <v>135</v>
      </c>
      <c r="G48" s="41"/>
      <c r="H48" s="41" t="s">
        <v>250</v>
      </c>
      <c r="I48" s="41">
        <v>4</v>
      </c>
    </row>
    <row r="49" spans="1:9">
      <c r="A49" s="41">
        <v>47</v>
      </c>
      <c r="B49" s="41" t="s">
        <v>138</v>
      </c>
      <c r="C49" s="162" t="s">
        <v>390</v>
      </c>
      <c r="D49" s="163" t="s">
        <v>134</v>
      </c>
      <c r="E49" s="164">
        <v>41608</v>
      </c>
      <c r="F49" s="165" t="s">
        <v>135</v>
      </c>
      <c r="G49" s="41">
        <v>1250</v>
      </c>
      <c r="H49" s="41" t="s">
        <v>251</v>
      </c>
      <c r="I49" s="41">
        <v>6</v>
      </c>
    </row>
    <row r="50" spans="1:9">
      <c r="A50" s="41">
        <v>48</v>
      </c>
      <c r="B50" s="41" t="s">
        <v>392</v>
      </c>
      <c r="C50" s="162" t="s">
        <v>393</v>
      </c>
      <c r="D50" s="163" t="s">
        <v>134</v>
      </c>
      <c r="E50" s="164">
        <v>41615</v>
      </c>
      <c r="F50" s="85" t="s">
        <v>19</v>
      </c>
      <c r="G50" s="41">
        <v>2350</v>
      </c>
      <c r="H50" s="41" t="s">
        <v>258</v>
      </c>
      <c r="I50" s="41">
        <v>3</v>
      </c>
    </row>
    <row r="51" spans="1:9">
      <c r="A51" s="41">
        <v>49</v>
      </c>
      <c r="B51" s="41" t="s">
        <v>394</v>
      </c>
      <c r="C51" s="162" t="s">
        <v>395</v>
      </c>
      <c r="D51" s="163" t="s">
        <v>158</v>
      </c>
      <c r="E51" s="164">
        <v>41622</v>
      </c>
      <c r="F51" s="85" t="s">
        <v>19</v>
      </c>
      <c r="G51" s="41"/>
      <c r="H51" s="41" t="s">
        <v>249</v>
      </c>
      <c r="I51" s="41">
        <v>4</v>
      </c>
    </row>
    <row r="52" spans="1:9">
      <c r="A52" s="41">
        <v>50</v>
      </c>
      <c r="B52" s="41" t="s">
        <v>211</v>
      </c>
      <c r="C52" s="162" t="s">
        <v>400</v>
      </c>
      <c r="D52" s="163" t="s">
        <v>213</v>
      </c>
      <c r="E52" s="164">
        <v>41628</v>
      </c>
      <c r="F52" s="165" t="s">
        <v>135</v>
      </c>
      <c r="G52" s="41"/>
      <c r="H52" s="41" t="s">
        <v>248</v>
      </c>
      <c r="I52" s="41">
        <v>3</v>
      </c>
    </row>
    <row r="53" spans="1:9">
      <c r="A53" s="41">
        <v>51</v>
      </c>
      <c r="B53" s="41" t="s">
        <v>1355</v>
      </c>
      <c r="C53" s="162" t="s">
        <v>401</v>
      </c>
      <c r="D53" s="163" t="s">
        <v>119</v>
      </c>
      <c r="E53" s="164">
        <v>41636</v>
      </c>
      <c r="F53" s="165" t="s">
        <v>135</v>
      </c>
      <c r="G53" s="41"/>
      <c r="H53" s="41" t="s">
        <v>251</v>
      </c>
      <c r="I53" s="41">
        <v>7</v>
      </c>
    </row>
    <row r="54" spans="1:9">
      <c r="A54" s="41">
        <v>52</v>
      </c>
      <c r="B54" s="41" t="s">
        <v>1354</v>
      </c>
      <c r="C54" s="396" t="s">
        <v>402</v>
      </c>
      <c r="D54" s="163" t="s">
        <v>134</v>
      </c>
      <c r="E54" s="164">
        <v>41643</v>
      </c>
      <c r="F54" s="165" t="s">
        <v>135</v>
      </c>
      <c r="G54" s="41">
        <v>4500</v>
      </c>
      <c r="H54" s="41" t="s">
        <v>403</v>
      </c>
      <c r="I54" s="41">
        <v>1</v>
      </c>
    </row>
    <row r="55" spans="1:9">
      <c r="A55" s="41">
        <v>53</v>
      </c>
      <c r="B55" s="41" t="s">
        <v>209</v>
      </c>
      <c r="C55" s="162" t="s">
        <v>406</v>
      </c>
      <c r="D55" s="163" t="s">
        <v>206</v>
      </c>
      <c r="E55" s="164">
        <v>41650</v>
      </c>
      <c r="F55" s="85" t="s">
        <v>19</v>
      </c>
      <c r="G55" s="41"/>
      <c r="H55" s="41" t="s">
        <v>247</v>
      </c>
      <c r="I55" s="41">
        <v>7</v>
      </c>
    </row>
    <row r="56" spans="1:9">
      <c r="A56" s="41">
        <v>54</v>
      </c>
      <c r="B56" s="41" t="s">
        <v>407</v>
      </c>
      <c r="C56" s="162" t="s">
        <v>408</v>
      </c>
      <c r="D56" s="163" t="s">
        <v>134</v>
      </c>
      <c r="E56" s="164">
        <v>41657</v>
      </c>
      <c r="F56" s="85" t="s">
        <v>19</v>
      </c>
      <c r="G56" s="41">
        <v>2715</v>
      </c>
      <c r="H56" s="41" t="s">
        <v>249</v>
      </c>
      <c r="I56" s="41">
        <v>5</v>
      </c>
    </row>
    <row r="57" spans="1:9">
      <c r="A57" s="41">
        <v>55</v>
      </c>
      <c r="B57" s="41" t="s">
        <v>222</v>
      </c>
      <c r="C57" s="162" t="s">
        <v>416</v>
      </c>
      <c r="D57" s="163" t="s">
        <v>134</v>
      </c>
      <c r="E57" s="164">
        <v>41679</v>
      </c>
      <c r="F57" s="165" t="s">
        <v>135</v>
      </c>
      <c r="G57" s="41">
        <v>1450</v>
      </c>
      <c r="H57" s="41" t="s">
        <v>248</v>
      </c>
      <c r="I57" s="41">
        <v>4</v>
      </c>
    </row>
    <row r="58" spans="1:9">
      <c r="A58" s="41">
        <v>56</v>
      </c>
      <c r="B58" s="41" t="s">
        <v>142</v>
      </c>
      <c r="C58" s="162" t="s">
        <v>419</v>
      </c>
      <c r="D58" s="163" t="s">
        <v>420</v>
      </c>
      <c r="E58" s="164">
        <v>41685</v>
      </c>
      <c r="F58" s="165" t="s">
        <v>135</v>
      </c>
      <c r="G58" s="41"/>
      <c r="H58" s="41" t="s">
        <v>249</v>
      </c>
      <c r="I58" s="41">
        <v>6</v>
      </c>
    </row>
    <row r="59" spans="1:9">
      <c r="A59" s="41">
        <v>57</v>
      </c>
      <c r="B59" s="41" t="s">
        <v>133</v>
      </c>
      <c r="C59" s="162" t="s">
        <v>421</v>
      </c>
      <c r="D59" s="163" t="s">
        <v>134</v>
      </c>
      <c r="E59" s="164">
        <v>41693</v>
      </c>
      <c r="F59" s="165" t="s">
        <v>135</v>
      </c>
      <c r="G59" s="41">
        <v>1265</v>
      </c>
      <c r="H59" s="41" t="s">
        <v>245</v>
      </c>
      <c r="I59" s="41">
        <v>3</v>
      </c>
    </row>
    <row r="60" spans="1:9">
      <c r="A60" s="41">
        <v>58</v>
      </c>
      <c r="B60" s="41" t="s">
        <v>145</v>
      </c>
      <c r="C60" s="396" t="s">
        <v>424</v>
      </c>
      <c r="D60" s="163" t="s">
        <v>134</v>
      </c>
      <c r="E60" s="164">
        <v>41699</v>
      </c>
      <c r="F60" s="165" t="s">
        <v>135</v>
      </c>
      <c r="G60" s="41">
        <v>1050</v>
      </c>
      <c r="H60" s="41" t="s">
        <v>425</v>
      </c>
      <c r="I60" s="41">
        <v>1</v>
      </c>
    </row>
    <row r="61" spans="1:9">
      <c r="A61" s="41">
        <v>59</v>
      </c>
      <c r="B61" s="41" t="s">
        <v>146</v>
      </c>
      <c r="C61" s="162" t="s">
        <v>429</v>
      </c>
      <c r="D61" s="163" t="s">
        <v>157</v>
      </c>
      <c r="E61" s="164">
        <v>41719</v>
      </c>
      <c r="F61" s="165" t="s">
        <v>135</v>
      </c>
      <c r="G61" s="41"/>
      <c r="H61" s="41" t="s">
        <v>430</v>
      </c>
      <c r="I61" s="41">
        <v>1</v>
      </c>
    </row>
    <row r="62" spans="1:9">
      <c r="A62" s="41">
        <v>60</v>
      </c>
      <c r="B62" s="41" t="s">
        <v>212</v>
      </c>
      <c r="C62" s="401" t="s">
        <v>431</v>
      </c>
      <c r="D62" s="163" t="s">
        <v>134</v>
      </c>
      <c r="E62" s="164">
        <v>41727</v>
      </c>
      <c r="F62" s="165" t="s">
        <v>135</v>
      </c>
      <c r="G62" s="41">
        <v>1800</v>
      </c>
      <c r="H62" s="41" t="s">
        <v>257</v>
      </c>
      <c r="I62" s="41">
        <v>3</v>
      </c>
    </row>
    <row r="63" spans="1:9">
      <c r="A63" s="41">
        <v>61</v>
      </c>
      <c r="B63" s="41" t="s">
        <v>143</v>
      </c>
      <c r="C63" s="162" t="s">
        <v>434</v>
      </c>
      <c r="D63" s="163" t="s">
        <v>156</v>
      </c>
      <c r="E63" s="164">
        <v>41741</v>
      </c>
      <c r="F63" s="165" t="s">
        <v>135</v>
      </c>
      <c r="G63" s="41"/>
      <c r="H63" s="41" t="s">
        <v>251</v>
      </c>
      <c r="I63" s="41">
        <v>8</v>
      </c>
    </row>
    <row r="64" spans="1:9">
      <c r="A64" s="41">
        <v>62</v>
      </c>
      <c r="B64" s="41" t="s">
        <v>220</v>
      </c>
      <c r="C64" s="396" t="s">
        <v>436</v>
      </c>
      <c r="D64" s="163" t="s">
        <v>134</v>
      </c>
      <c r="E64" s="164">
        <v>41748</v>
      </c>
      <c r="F64" s="165" t="s">
        <v>135</v>
      </c>
      <c r="G64" s="41">
        <v>1866</v>
      </c>
      <c r="H64" s="41" t="s">
        <v>257</v>
      </c>
      <c r="I64" s="41">
        <v>4</v>
      </c>
    </row>
    <row r="65" spans="1:10">
      <c r="A65" s="41">
        <v>63</v>
      </c>
      <c r="B65" s="41" t="s">
        <v>140</v>
      </c>
      <c r="C65" s="396" t="s">
        <v>437</v>
      </c>
      <c r="D65" s="163" t="s">
        <v>134</v>
      </c>
      <c r="E65" s="164">
        <v>41760</v>
      </c>
      <c r="F65" s="165" t="s">
        <v>135</v>
      </c>
      <c r="G65" s="41">
        <v>3025</v>
      </c>
      <c r="H65" s="41" t="s">
        <v>257</v>
      </c>
      <c r="I65" s="41">
        <v>5</v>
      </c>
    </row>
    <row r="66" spans="1:10">
      <c r="A66" s="41">
        <v>64</v>
      </c>
      <c r="B66" s="41" t="s">
        <v>139</v>
      </c>
      <c r="C66" s="171" t="s">
        <v>438</v>
      </c>
      <c r="D66" s="163" t="s">
        <v>153</v>
      </c>
      <c r="E66" s="172">
        <v>41769</v>
      </c>
      <c r="F66" s="165" t="s">
        <v>135</v>
      </c>
      <c r="G66" s="41"/>
      <c r="H66" s="41" t="s">
        <v>439</v>
      </c>
      <c r="I66" s="41">
        <v>1</v>
      </c>
      <c r="J66">
        <v>30181</v>
      </c>
    </row>
    <row r="68" spans="1:10">
      <c r="A68" s="41">
        <v>65</v>
      </c>
      <c r="B68" s="186" t="s">
        <v>353</v>
      </c>
      <c r="C68" s="396" t="s">
        <v>504</v>
      </c>
      <c r="D68" s="163" t="s">
        <v>502</v>
      </c>
      <c r="E68" s="164">
        <v>41874</v>
      </c>
      <c r="F68" s="41" t="s">
        <v>9</v>
      </c>
      <c r="G68" s="41">
        <v>1000</v>
      </c>
      <c r="H68" s="41" t="s">
        <v>503</v>
      </c>
      <c r="I68" s="41">
        <v>1</v>
      </c>
    </row>
    <row r="69" spans="1:10">
      <c r="A69" s="41">
        <v>66</v>
      </c>
      <c r="B69" s="186" t="s">
        <v>511</v>
      </c>
      <c r="C69" s="396" t="s">
        <v>512</v>
      </c>
      <c r="D69" s="163" t="s">
        <v>495</v>
      </c>
      <c r="E69" s="164">
        <v>41880</v>
      </c>
      <c r="F69" s="41" t="s">
        <v>9</v>
      </c>
      <c r="G69" s="41">
        <v>1800</v>
      </c>
      <c r="H69" s="41" t="s">
        <v>513</v>
      </c>
      <c r="I69" s="41">
        <v>2</v>
      </c>
    </row>
    <row r="70" spans="1:10" ht="17.399999999999999">
      <c r="A70" s="41">
        <v>67</v>
      </c>
      <c r="B70" s="186" t="s">
        <v>145</v>
      </c>
      <c r="C70" s="162" t="s">
        <v>514</v>
      </c>
      <c r="D70" s="163" t="s">
        <v>134</v>
      </c>
      <c r="E70" s="164">
        <v>41889</v>
      </c>
      <c r="F70" s="182" t="s">
        <v>496</v>
      </c>
      <c r="G70" s="41">
        <v>2800</v>
      </c>
      <c r="H70" s="41" t="s">
        <v>552</v>
      </c>
      <c r="I70" s="41">
        <v>9</v>
      </c>
    </row>
    <row r="71" spans="1:10" ht="17.399999999999999">
      <c r="A71" s="41">
        <v>68</v>
      </c>
      <c r="B71" s="41" t="s">
        <v>211</v>
      </c>
      <c r="C71" s="162" t="s">
        <v>516</v>
      </c>
      <c r="D71" s="163" t="s">
        <v>213</v>
      </c>
      <c r="E71" s="164">
        <v>41894</v>
      </c>
      <c r="F71" s="183" t="s">
        <v>496</v>
      </c>
      <c r="G71" s="41"/>
      <c r="H71" s="41" t="s">
        <v>246</v>
      </c>
      <c r="I71" s="41">
        <v>3</v>
      </c>
    </row>
    <row r="72" spans="1:10" ht="17.399999999999999">
      <c r="A72" s="41">
        <v>69</v>
      </c>
      <c r="B72" s="41" t="s">
        <v>142</v>
      </c>
      <c r="C72" s="162" t="s">
        <v>517</v>
      </c>
      <c r="D72" s="163" t="s">
        <v>155</v>
      </c>
      <c r="E72" s="164">
        <v>41901</v>
      </c>
      <c r="F72" s="183" t="s">
        <v>496</v>
      </c>
      <c r="G72" s="41"/>
      <c r="H72" s="41" t="s">
        <v>245</v>
      </c>
      <c r="I72" s="41">
        <v>4</v>
      </c>
    </row>
    <row r="73" spans="1:10" ht="17.399999999999999">
      <c r="A73" s="41">
        <v>70</v>
      </c>
      <c r="B73" s="41" t="s">
        <v>138</v>
      </c>
      <c r="C73" s="396" t="s">
        <v>400</v>
      </c>
      <c r="D73" s="163" t="s">
        <v>134</v>
      </c>
      <c r="E73" s="164">
        <v>41909</v>
      </c>
      <c r="F73" s="183" t="s">
        <v>496</v>
      </c>
      <c r="G73" s="41">
        <v>2269</v>
      </c>
      <c r="H73" s="41" t="s">
        <v>257</v>
      </c>
      <c r="I73" s="41">
        <v>6</v>
      </c>
    </row>
    <row r="74" spans="1:10" ht="17.399999999999999">
      <c r="A74" s="41">
        <v>71</v>
      </c>
      <c r="B74" s="41" t="s">
        <v>140</v>
      </c>
      <c r="C74" s="162" t="s">
        <v>520</v>
      </c>
      <c r="D74" s="163" t="s">
        <v>134</v>
      </c>
      <c r="E74" s="164">
        <v>41915</v>
      </c>
      <c r="F74" s="183" t="s">
        <v>496</v>
      </c>
      <c r="G74" s="41">
        <v>2812</v>
      </c>
      <c r="H74" s="41" t="s">
        <v>290</v>
      </c>
      <c r="I74" s="41">
        <v>2</v>
      </c>
    </row>
    <row r="75" spans="1:10" ht="17.399999999999999">
      <c r="A75" s="41">
        <v>72</v>
      </c>
      <c r="B75" s="41" t="s">
        <v>222</v>
      </c>
      <c r="C75" s="162" t="s">
        <v>522</v>
      </c>
      <c r="D75" s="163" t="s">
        <v>134</v>
      </c>
      <c r="E75" s="164">
        <v>41923</v>
      </c>
      <c r="F75" s="183" t="s">
        <v>496</v>
      </c>
      <c r="G75" s="41">
        <v>2518</v>
      </c>
      <c r="H75" s="41" t="s">
        <v>247</v>
      </c>
      <c r="I75" s="41">
        <v>8</v>
      </c>
    </row>
    <row r="76" spans="1:10" ht="17.399999999999999">
      <c r="A76" s="41">
        <v>73</v>
      </c>
      <c r="B76" s="41" t="s">
        <v>523</v>
      </c>
      <c r="C76" s="162" t="s">
        <v>168</v>
      </c>
      <c r="D76" s="163" t="s">
        <v>134</v>
      </c>
      <c r="E76" s="164">
        <v>41930</v>
      </c>
      <c r="F76" s="193" t="s">
        <v>497</v>
      </c>
      <c r="G76" s="41">
        <v>2001</v>
      </c>
      <c r="H76" s="41" t="s">
        <v>524</v>
      </c>
      <c r="I76" s="41">
        <v>1</v>
      </c>
    </row>
    <row r="77" spans="1:10" ht="17.399999999999999">
      <c r="A77" s="41">
        <v>74</v>
      </c>
      <c r="B77" s="41" t="s">
        <v>527</v>
      </c>
      <c r="C77" s="396" t="s">
        <v>528</v>
      </c>
      <c r="D77" s="163" t="s">
        <v>529</v>
      </c>
      <c r="E77" s="164">
        <v>41936</v>
      </c>
      <c r="F77" s="198" t="s">
        <v>497</v>
      </c>
      <c r="G77" s="41"/>
      <c r="H77" s="41" t="s">
        <v>248</v>
      </c>
      <c r="I77" s="41">
        <v>5</v>
      </c>
    </row>
    <row r="78" spans="1:10" ht="17.399999999999999">
      <c r="A78" s="41">
        <v>75</v>
      </c>
      <c r="B78" s="41" t="s">
        <v>143</v>
      </c>
      <c r="C78" s="162" t="s">
        <v>289</v>
      </c>
      <c r="D78" s="163" t="s">
        <v>156</v>
      </c>
      <c r="E78" s="164">
        <v>41944</v>
      </c>
      <c r="F78" s="183" t="s">
        <v>496</v>
      </c>
      <c r="G78" s="41"/>
      <c r="H78" s="41" t="s">
        <v>425</v>
      </c>
      <c r="I78" s="41">
        <v>2</v>
      </c>
    </row>
    <row r="79" spans="1:10" ht="17.399999999999999">
      <c r="A79" s="41">
        <v>76</v>
      </c>
      <c r="B79" s="41" t="s">
        <v>209</v>
      </c>
      <c r="C79" s="162" t="s">
        <v>534</v>
      </c>
      <c r="D79" s="163" t="s">
        <v>206</v>
      </c>
      <c r="E79" s="164">
        <v>41964</v>
      </c>
      <c r="F79" s="183" t="s">
        <v>496</v>
      </c>
      <c r="G79" s="41"/>
      <c r="H79" s="41" t="s">
        <v>535</v>
      </c>
      <c r="I79" s="41">
        <v>1</v>
      </c>
    </row>
    <row r="80" spans="1:10" ht="17.399999999999999">
      <c r="A80" s="41">
        <v>77</v>
      </c>
      <c r="B80" s="41" t="s">
        <v>220</v>
      </c>
      <c r="C80" s="396" t="s">
        <v>540</v>
      </c>
      <c r="D80" s="163" t="s">
        <v>134</v>
      </c>
      <c r="E80" s="164">
        <v>41972</v>
      </c>
      <c r="F80" s="183" t="s">
        <v>496</v>
      </c>
      <c r="G80" s="41">
        <v>2583</v>
      </c>
      <c r="H80" s="41" t="s">
        <v>541</v>
      </c>
      <c r="I80" s="41">
        <v>1</v>
      </c>
    </row>
    <row r="81" spans="1:10" ht="17.399999999999999">
      <c r="A81" s="41">
        <v>78</v>
      </c>
      <c r="B81" s="41" t="s">
        <v>543</v>
      </c>
      <c r="C81" s="162" t="s">
        <v>544</v>
      </c>
      <c r="D81" s="163" t="s">
        <v>545</v>
      </c>
      <c r="E81" s="164">
        <v>41981</v>
      </c>
      <c r="F81" s="198" t="s">
        <v>497</v>
      </c>
      <c r="G81" s="41"/>
      <c r="H81" s="41" t="s">
        <v>248</v>
      </c>
      <c r="I81" s="41">
        <v>6</v>
      </c>
    </row>
    <row r="82" spans="1:10" ht="17.399999999999999">
      <c r="A82" s="41">
        <v>79</v>
      </c>
      <c r="B82" s="41" t="s">
        <v>546</v>
      </c>
      <c r="C82" s="162" t="s">
        <v>547</v>
      </c>
      <c r="D82" s="163" t="s">
        <v>134</v>
      </c>
      <c r="E82" s="164">
        <v>41986</v>
      </c>
      <c r="F82" s="198" t="s">
        <v>497</v>
      </c>
      <c r="G82" s="41">
        <v>3050</v>
      </c>
      <c r="H82" s="41" t="s">
        <v>247</v>
      </c>
      <c r="I82" s="41">
        <v>9</v>
      </c>
    </row>
    <row r="83" spans="1:10" ht="17.399999999999999">
      <c r="A83" s="41">
        <v>80</v>
      </c>
      <c r="B83" s="41" t="s">
        <v>136</v>
      </c>
      <c r="C83" s="162" t="s">
        <v>551</v>
      </c>
      <c r="D83" s="211" t="s">
        <v>151</v>
      </c>
      <c r="E83" s="172">
        <v>41994</v>
      </c>
      <c r="F83" s="183" t="s">
        <v>496</v>
      </c>
      <c r="G83" s="171"/>
      <c r="H83" s="41" t="s">
        <v>425</v>
      </c>
      <c r="I83" s="41">
        <v>3</v>
      </c>
    </row>
    <row r="84" spans="1:10" ht="17.399999999999999">
      <c r="A84" s="41">
        <v>81</v>
      </c>
      <c r="B84" s="41" t="s">
        <v>1354</v>
      </c>
      <c r="C84" s="162" t="s">
        <v>553</v>
      </c>
      <c r="D84" s="163" t="s">
        <v>134</v>
      </c>
      <c r="E84" s="164">
        <v>42001</v>
      </c>
      <c r="F84" s="183" t="s">
        <v>496</v>
      </c>
      <c r="G84" s="41">
        <v>4530</v>
      </c>
      <c r="H84" s="41" t="s">
        <v>552</v>
      </c>
      <c r="I84" s="41">
        <v>10</v>
      </c>
    </row>
    <row r="85" spans="1:10" ht="17.399999999999999">
      <c r="A85" s="41">
        <v>82</v>
      </c>
      <c r="B85" s="41" t="s">
        <v>1355</v>
      </c>
      <c r="C85" s="162" t="s">
        <v>554</v>
      </c>
      <c r="D85" s="163" t="s">
        <v>119</v>
      </c>
      <c r="E85" s="164">
        <v>42007</v>
      </c>
      <c r="F85" s="183" t="s">
        <v>496</v>
      </c>
      <c r="G85" s="41"/>
      <c r="H85" s="41" t="s">
        <v>425</v>
      </c>
      <c r="I85" s="41">
        <v>4</v>
      </c>
    </row>
    <row r="86" spans="1:10" ht="17.399999999999999">
      <c r="A86" s="41">
        <v>83</v>
      </c>
      <c r="B86" s="41" t="s">
        <v>224</v>
      </c>
      <c r="C86" s="162" t="s">
        <v>556</v>
      </c>
      <c r="D86" s="163" t="s">
        <v>134</v>
      </c>
      <c r="E86" s="164">
        <v>42014</v>
      </c>
      <c r="F86" s="183" t="s">
        <v>496</v>
      </c>
      <c r="G86" s="41">
        <v>2615</v>
      </c>
      <c r="H86" s="41" t="s">
        <v>245</v>
      </c>
      <c r="I86" s="41">
        <v>5</v>
      </c>
    </row>
    <row r="87" spans="1:10" ht="17.399999999999999">
      <c r="A87" s="41">
        <v>84</v>
      </c>
      <c r="B87" s="41" t="s">
        <v>559</v>
      </c>
      <c r="C87" s="396" t="s">
        <v>558</v>
      </c>
      <c r="D87" s="163" t="s">
        <v>134</v>
      </c>
      <c r="E87" s="164">
        <v>42021</v>
      </c>
      <c r="F87" s="198" t="s">
        <v>497</v>
      </c>
      <c r="G87" s="41">
        <v>1860</v>
      </c>
      <c r="H87" s="41" t="s">
        <v>541</v>
      </c>
      <c r="I87" s="41">
        <v>2</v>
      </c>
    </row>
    <row r="88" spans="1:10" ht="17.399999999999999">
      <c r="A88" s="41">
        <v>85</v>
      </c>
      <c r="B88" s="41" t="s">
        <v>563</v>
      </c>
      <c r="C88" s="162" t="s">
        <v>406</v>
      </c>
      <c r="D88" s="163" t="s">
        <v>564</v>
      </c>
      <c r="E88" s="164">
        <v>42026</v>
      </c>
      <c r="F88" s="198" t="s">
        <v>497</v>
      </c>
      <c r="G88" s="41"/>
      <c r="H88" s="41" t="s">
        <v>290</v>
      </c>
      <c r="I88" s="41">
        <v>3</v>
      </c>
    </row>
    <row r="89" spans="1:10" ht="17.399999999999999">
      <c r="A89" s="41">
        <v>86</v>
      </c>
      <c r="B89" s="41" t="s">
        <v>569</v>
      </c>
      <c r="C89" s="162" t="s">
        <v>570</v>
      </c>
      <c r="D89" s="163" t="s">
        <v>134</v>
      </c>
      <c r="E89" s="164">
        <v>42050</v>
      </c>
      <c r="F89" s="183" t="s">
        <v>496</v>
      </c>
      <c r="G89" s="41">
        <v>900</v>
      </c>
      <c r="H89" s="41" t="s">
        <v>250</v>
      </c>
      <c r="I89" s="41">
        <v>5</v>
      </c>
    </row>
    <row r="90" spans="1:10" ht="17.399999999999999">
      <c r="A90" s="41">
        <v>87</v>
      </c>
      <c r="B90" s="41" t="s">
        <v>146</v>
      </c>
      <c r="C90" s="162" t="s">
        <v>579</v>
      </c>
      <c r="D90" s="163" t="s">
        <v>157</v>
      </c>
      <c r="E90" s="164">
        <v>42055</v>
      </c>
      <c r="F90" s="183" t="s">
        <v>496</v>
      </c>
      <c r="G90" s="41"/>
      <c r="H90" s="41" t="s">
        <v>581</v>
      </c>
      <c r="I90" s="41">
        <v>1</v>
      </c>
    </row>
    <row r="91" spans="1:10" ht="17.399999999999999">
      <c r="A91" s="41">
        <v>88</v>
      </c>
      <c r="B91" s="41" t="s">
        <v>212</v>
      </c>
      <c r="C91" s="396" t="s">
        <v>588</v>
      </c>
      <c r="D91" s="163" t="s">
        <v>134</v>
      </c>
      <c r="E91" s="164">
        <v>42064</v>
      </c>
      <c r="F91" s="183" t="s">
        <v>496</v>
      </c>
      <c r="G91" s="41">
        <v>2483</v>
      </c>
      <c r="H91" s="41" t="s">
        <v>425</v>
      </c>
      <c r="I91" s="41">
        <v>5</v>
      </c>
    </row>
    <row r="92" spans="1:10" ht="17.399999999999999">
      <c r="A92" s="41">
        <v>89</v>
      </c>
      <c r="B92" s="41" t="s">
        <v>591</v>
      </c>
      <c r="C92" s="162" t="s">
        <v>592</v>
      </c>
      <c r="D92" s="163" t="s">
        <v>153</v>
      </c>
      <c r="E92" s="164">
        <v>42069</v>
      </c>
      <c r="F92" s="183" t="s">
        <v>496</v>
      </c>
      <c r="G92" s="41"/>
      <c r="H92" s="41" t="s">
        <v>245</v>
      </c>
      <c r="I92" s="41">
        <v>6</v>
      </c>
    </row>
    <row r="93" spans="1:10" ht="17.399999999999999">
      <c r="A93" s="41">
        <v>90</v>
      </c>
      <c r="B93" s="41" t="s">
        <v>207</v>
      </c>
      <c r="C93" s="162" t="s">
        <v>595</v>
      </c>
      <c r="D93" s="163" t="s">
        <v>205</v>
      </c>
      <c r="E93" s="164">
        <v>42091</v>
      </c>
      <c r="F93" s="183" t="s">
        <v>496</v>
      </c>
      <c r="G93" s="41"/>
      <c r="H93" s="41" t="s">
        <v>594</v>
      </c>
      <c r="I93" s="41">
        <v>2</v>
      </c>
    </row>
    <row r="94" spans="1:10" ht="17.399999999999999">
      <c r="A94" s="41">
        <v>91</v>
      </c>
      <c r="B94" s="41" t="s">
        <v>219</v>
      </c>
      <c r="C94" s="162" t="s">
        <v>664</v>
      </c>
      <c r="D94" s="163" t="s">
        <v>134</v>
      </c>
      <c r="E94" s="164">
        <v>42105</v>
      </c>
      <c r="F94" s="183" t="s">
        <v>496</v>
      </c>
      <c r="G94" s="41">
        <v>2539</v>
      </c>
      <c r="H94" s="41" t="s">
        <v>425</v>
      </c>
      <c r="I94" s="41">
        <v>5</v>
      </c>
    </row>
    <row r="95" spans="1:10" ht="17.399999999999999">
      <c r="A95" s="41">
        <v>92</v>
      </c>
      <c r="B95" s="41" t="s">
        <v>137</v>
      </c>
      <c r="C95" s="162" t="s">
        <v>617</v>
      </c>
      <c r="D95" s="163" t="s">
        <v>152</v>
      </c>
      <c r="E95" s="164">
        <v>42118</v>
      </c>
      <c r="F95" s="183" t="s">
        <v>496</v>
      </c>
      <c r="G95" s="41"/>
      <c r="H95" s="41" t="s">
        <v>246</v>
      </c>
      <c r="I95" s="41">
        <v>4</v>
      </c>
    </row>
    <row r="96" spans="1:10" ht="17.399999999999999">
      <c r="A96" s="41">
        <v>93</v>
      </c>
      <c r="B96" s="41" t="s">
        <v>133</v>
      </c>
      <c r="C96" s="162" t="s">
        <v>619</v>
      </c>
      <c r="D96" s="163" t="s">
        <v>134</v>
      </c>
      <c r="E96" s="164">
        <v>42133</v>
      </c>
      <c r="F96" s="183" t="s">
        <v>496</v>
      </c>
      <c r="G96" s="41">
        <v>2680</v>
      </c>
      <c r="H96" s="41" t="s">
        <v>245</v>
      </c>
      <c r="I96" s="41">
        <v>7</v>
      </c>
      <c r="J96">
        <v>35640</v>
      </c>
    </row>
    <row r="97" spans="1:11" ht="17.399999999999999">
      <c r="A97" s="41">
        <v>94</v>
      </c>
      <c r="B97" s="41" t="s">
        <v>622</v>
      </c>
      <c r="C97" s="162" t="s">
        <v>623</v>
      </c>
      <c r="D97" s="163" t="s">
        <v>223</v>
      </c>
      <c r="E97" s="164">
        <v>42140</v>
      </c>
      <c r="F97" s="183" t="s">
        <v>496</v>
      </c>
      <c r="G97" s="41"/>
      <c r="H97" s="41" t="s">
        <v>425</v>
      </c>
      <c r="I97" s="41">
        <v>6</v>
      </c>
    </row>
    <row r="98" spans="1:11">
      <c r="C98" s="168"/>
    </row>
    <row r="99" spans="1:11">
      <c r="A99" s="41">
        <v>95</v>
      </c>
      <c r="B99" s="41" t="s">
        <v>1355</v>
      </c>
      <c r="C99" s="162" t="s">
        <v>402</v>
      </c>
      <c r="D99" s="163" t="s">
        <v>119</v>
      </c>
      <c r="E99" s="164">
        <v>42237</v>
      </c>
      <c r="F99" s="41" t="s">
        <v>9</v>
      </c>
      <c r="G99" s="41"/>
      <c r="H99" s="41" t="s">
        <v>254</v>
      </c>
      <c r="I99" s="41">
        <v>3</v>
      </c>
    </row>
    <row r="100" spans="1:11">
      <c r="A100" s="41">
        <v>96</v>
      </c>
      <c r="B100" s="41" t="s">
        <v>511</v>
      </c>
      <c r="C100" s="397" t="s">
        <v>659</v>
      </c>
      <c r="D100" s="163" t="s">
        <v>495</v>
      </c>
      <c r="E100" s="164">
        <v>42244</v>
      </c>
      <c r="F100" s="41" t="s">
        <v>9</v>
      </c>
      <c r="G100" s="41"/>
      <c r="H100" s="41" t="s">
        <v>430</v>
      </c>
      <c r="I100" s="41">
        <v>2</v>
      </c>
    </row>
    <row r="101" spans="1:11" ht="17.399999999999999">
      <c r="A101" s="41">
        <v>97</v>
      </c>
      <c r="B101" s="41" t="s">
        <v>622</v>
      </c>
      <c r="C101" s="162" t="s">
        <v>660</v>
      </c>
      <c r="D101" s="163" t="s">
        <v>223</v>
      </c>
      <c r="E101" s="164">
        <v>42253</v>
      </c>
      <c r="F101" s="183" t="s">
        <v>496</v>
      </c>
      <c r="G101" s="41"/>
      <c r="H101" s="41" t="s">
        <v>686</v>
      </c>
      <c r="I101" s="41">
        <v>1</v>
      </c>
    </row>
    <row r="102" spans="1:11" ht="17.399999999999999">
      <c r="A102" s="41">
        <v>98</v>
      </c>
      <c r="B102" s="41" t="s">
        <v>136</v>
      </c>
      <c r="C102" s="162" t="s">
        <v>663</v>
      </c>
      <c r="D102" s="163" t="s">
        <v>151</v>
      </c>
      <c r="E102" s="164">
        <v>42258</v>
      </c>
      <c r="F102" s="183" t="s">
        <v>496</v>
      </c>
      <c r="G102" s="41"/>
      <c r="H102" s="41" t="s">
        <v>290</v>
      </c>
      <c r="I102" s="41">
        <v>4</v>
      </c>
    </row>
    <row r="103" spans="1:11">
      <c r="A103" s="41">
        <v>99</v>
      </c>
      <c r="B103" s="41" t="s">
        <v>665</v>
      </c>
      <c r="C103" s="397" t="s">
        <v>666</v>
      </c>
      <c r="D103" s="163" t="s">
        <v>325</v>
      </c>
      <c r="E103" s="164">
        <v>42272</v>
      </c>
      <c r="F103" s="41" t="s">
        <v>9</v>
      </c>
      <c r="G103" s="41"/>
      <c r="H103" s="41" t="s">
        <v>352</v>
      </c>
      <c r="I103" s="41">
        <v>2</v>
      </c>
    </row>
    <row r="104" spans="1:11" ht="17.399999999999999">
      <c r="A104" s="41">
        <v>100</v>
      </c>
      <c r="B104" s="41" t="s">
        <v>219</v>
      </c>
      <c r="C104" s="162" t="s">
        <v>670</v>
      </c>
      <c r="D104" s="163" t="s">
        <v>134</v>
      </c>
      <c r="E104" s="164">
        <v>42281</v>
      </c>
      <c r="F104" s="183" t="s">
        <v>496</v>
      </c>
      <c r="G104" s="41">
        <v>2000</v>
      </c>
      <c r="H104" s="41" t="s">
        <v>249</v>
      </c>
      <c r="I104" s="41">
        <v>7</v>
      </c>
    </row>
    <row r="105" spans="1:11" ht="17.399999999999999">
      <c r="A105" s="41">
        <v>101</v>
      </c>
      <c r="B105" s="41" t="s">
        <v>209</v>
      </c>
      <c r="C105" s="162" t="s">
        <v>676</v>
      </c>
      <c r="D105" s="163" t="s">
        <v>206</v>
      </c>
      <c r="E105" s="164">
        <v>42293</v>
      </c>
      <c r="F105" s="183" t="s">
        <v>496</v>
      </c>
      <c r="G105" s="41"/>
      <c r="H105" s="41" t="s">
        <v>535</v>
      </c>
      <c r="I105" s="41">
        <v>2</v>
      </c>
      <c r="K105" s="390"/>
    </row>
    <row r="106" spans="1:11" ht="15.9" customHeight="1">
      <c r="A106" s="41">
        <v>102</v>
      </c>
      <c r="B106" s="41" t="s">
        <v>220</v>
      </c>
      <c r="C106" s="397" t="s">
        <v>678</v>
      </c>
      <c r="D106" s="163" t="s">
        <v>134</v>
      </c>
      <c r="E106" s="164">
        <v>42301</v>
      </c>
      <c r="F106" s="183" t="s">
        <v>496</v>
      </c>
      <c r="G106" s="41">
        <v>1500</v>
      </c>
      <c r="H106" s="41" t="s">
        <v>257</v>
      </c>
      <c r="I106" s="41">
        <v>7</v>
      </c>
    </row>
    <row r="107" spans="1:11" ht="17.399999999999999">
      <c r="A107" s="41">
        <v>103</v>
      </c>
      <c r="B107" s="41" t="s">
        <v>145</v>
      </c>
      <c r="C107" s="396" t="s">
        <v>681</v>
      </c>
      <c r="D107" s="163" t="s">
        <v>134</v>
      </c>
      <c r="E107" s="164">
        <v>42308</v>
      </c>
      <c r="F107" s="183" t="s">
        <v>496</v>
      </c>
      <c r="G107" s="41">
        <v>1634</v>
      </c>
      <c r="H107" s="41" t="s">
        <v>541</v>
      </c>
      <c r="I107" s="41">
        <v>3</v>
      </c>
    </row>
    <row r="108" spans="1:11" ht="17.399999999999999">
      <c r="A108" s="41">
        <v>104</v>
      </c>
      <c r="B108" s="41" t="s">
        <v>207</v>
      </c>
      <c r="C108" s="162" t="s">
        <v>684</v>
      </c>
      <c r="D108" s="163" t="s">
        <v>205</v>
      </c>
      <c r="E108" s="164">
        <v>42315</v>
      </c>
      <c r="F108" s="183" t="s">
        <v>496</v>
      </c>
      <c r="G108" s="41"/>
      <c r="H108" s="41" t="s">
        <v>425</v>
      </c>
      <c r="I108" s="41">
        <v>7</v>
      </c>
    </row>
    <row r="109" spans="1:11" ht="17.399999999999999">
      <c r="A109" s="41">
        <v>105</v>
      </c>
      <c r="B109" s="41" t="s">
        <v>543</v>
      </c>
      <c r="C109" s="243" t="s">
        <v>685</v>
      </c>
      <c r="D109" s="163" t="s">
        <v>545</v>
      </c>
      <c r="E109" s="164">
        <v>42322</v>
      </c>
      <c r="F109" s="198" t="s">
        <v>497</v>
      </c>
      <c r="G109" s="41"/>
      <c r="H109" s="41" t="s">
        <v>686</v>
      </c>
      <c r="I109" s="41">
        <v>2</v>
      </c>
    </row>
    <row r="110" spans="1:11" ht="17.399999999999999">
      <c r="A110" s="41">
        <v>106</v>
      </c>
      <c r="B110" s="41" t="s">
        <v>689</v>
      </c>
      <c r="C110" s="398" t="s">
        <v>690</v>
      </c>
      <c r="D110" s="163" t="s">
        <v>134</v>
      </c>
      <c r="E110" s="164">
        <v>42329</v>
      </c>
      <c r="F110" s="198" t="s">
        <v>497</v>
      </c>
      <c r="G110" s="41">
        <v>1658</v>
      </c>
      <c r="H110" s="41" t="s">
        <v>691</v>
      </c>
      <c r="I110" s="41">
        <v>1</v>
      </c>
    </row>
    <row r="111" spans="1:11" ht="17.399999999999999">
      <c r="A111" s="41">
        <v>107</v>
      </c>
      <c r="B111" s="41" t="s">
        <v>143</v>
      </c>
      <c r="C111" s="243" t="s">
        <v>694</v>
      </c>
      <c r="D111" s="163" t="s">
        <v>156</v>
      </c>
      <c r="E111" s="164">
        <v>42337</v>
      </c>
      <c r="F111" s="183" t="s">
        <v>496</v>
      </c>
      <c r="G111" s="41"/>
      <c r="H111" s="41" t="s">
        <v>594</v>
      </c>
      <c r="I111" s="41">
        <v>3</v>
      </c>
    </row>
    <row r="112" spans="1:11" ht="17.399999999999999">
      <c r="A112" s="41">
        <v>108</v>
      </c>
      <c r="B112" s="41" t="s">
        <v>140</v>
      </c>
      <c r="C112" s="248" t="s">
        <v>696</v>
      </c>
      <c r="D112" s="163" t="s">
        <v>134</v>
      </c>
      <c r="E112" s="164">
        <v>42344</v>
      </c>
      <c r="F112" s="183" t="s">
        <v>496</v>
      </c>
      <c r="G112" s="41">
        <v>2308</v>
      </c>
      <c r="H112" s="41" t="s">
        <v>383</v>
      </c>
      <c r="I112" s="41">
        <v>2</v>
      </c>
    </row>
    <row r="113" spans="1:11" ht="17.399999999999999">
      <c r="A113" s="41">
        <v>109</v>
      </c>
      <c r="B113" s="41" t="s">
        <v>698</v>
      </c>
      <c r="C113" s="248" t="s">
        <v>699</v>
      </c>
      <c r="D113" s="163" t="s">
        <v>700</v>
      </c>
      <c r="E113" s="164">
        <v>42349</v>
      </c>
      <c r="F113" s="198" t="s">
        <v>497</v>
      </c>
      <c r="G113" s="41"/>
      <c r="H113" s="41" t="s">
        <v>701</v>
      </c>
      <c r="I113" s="41">
        <v>1</v>
      </c>
    </row>
    <row r="114" spans="1:11" ht="17.399999999999999">
      <c r="A114" s="41">
        <v>110</v>
      </c>
      <c r="B114" s="41" t="s">
        <v>705</v>
      </c>
      <c r="C114" s="398" t="s">
        <v>706</v>
      </c>
      <c r="D114" s="163" t="s">
        <v>134</v>
      </c>
      <c r="E114" s="164">
        <v>42357</v>
      </c>
      <c r="F114" s="198" t="s">
        <v>497</v>
      </c>
      <c r="G114" s="41">
        <v>1630</v>
      </c>
      <c r="H114" s="41" t="s">
        <v>290</v>
      </c>
      <c r="I114" s="41">
        <v>5</v>
      </c>
    </row>
    <row r="115" spans="1:11" ht="17.399999999999999">
      <c r="A115" s="41">
        <v>111</v>
      </c>
      <c r="B115" s="41" t="s">
        <v>1354</v>
      </c>
      <c r="C115" s="399" t="s">
        <v>709</v>
      </c>
      <c r="D115" s="163" t="s">
        <v>134</v>
      </c>
      <c r="E115" s="164">
        <v>42365</v>
      </c>
      <c r="F115" s="183" t="s">
        <v>496</v>
      </c>
      <c r="G115" s="41">
        <v>4509</v>
      </c>
      <c r="H115" s="41" t="s">
        <v>535</v>
      </c>
      <c r="I115" s="41">
        <v>3</v>
      </c>
    </row>
    <row r="116" spans="1:11" ht="17.399999999999999">
      <c r="A116" s="41">
        <v>112</v>
      </c>
      <c r="B116" s="41" t="s">
        <v>1355</v>
      </c>
      <c r="C116" s="399" t="s">
        <v>711</v>
      </c>
      <c r="D116" s="163" t="s">
        <v>119</v>
      </c>
      <c r="E116" s="164">
        <v>42372</v>
      </c>
      <c r="F116" s="183" t="s">
        <v>496</v>
      </c>
      <c r="G116" s="41"/>
      <c r="H116" s="41" t="s">
        <v>581</v>
      </c>
      <c r="I116" s="41">
        <v>2</v>
      </c>
    </row>
    <row r="117" spans="1:11" ht="17.399999999999999">
      <c r="A117" s="41">
        <v>113</v>
      </c>
      <c r="B117" s="41" t="s">
        <v>713</v>
      </c>
      <c r="C117" s="399" t="s">
        <v>714</v>
      </c>
      <c r="D117" s="163" t="s">
        <v>715</v>
      </c>
      <c r="E117" s="164">
        <v>42385</v>
      </c>
      <c r="F117" s="198" t="s">
        <v>497</v>
      </c>
      <c r="G117" s="41"/>
      <c r="H117" s="41" t="s">
        <v>716</v>
      </c>
      <c r="I117" s="41">
        <v>1</v>
      </c>
    </row>
    <row r="118" spans="1:11" ht="17.399999999999999">
      <c r="A118" s="41">
        <v>114</v>
      </c>
      <c r="B118" s="41" t="s">
        <v>546</v>
      </c>
      <c r="C118" s="173" t="s">
        <v>718</v>
      </c>
      <c r="D118" s="163" t="s">
        <v>134</v>
      </c>
      <c r="E118" s="164">
        <v>42392</v>
      </c>
      <c r="F118" s="198" t="s">
        <v>497</v>
      </c>
      <c r="G118" s="41">
        <v>2321</v>
      </c>
      <c r="H118" s="41" t="s">
        <v>425</v>
      </c>
      <c r="I118" s="41">
        <v>8</v>
      </c>
    </row>
    <row r="119" spans="1:11" ht="17.399999999999999">
      <c r="A119" s="41">
        <v>115</v>
      </c>
      <c r="B119" s="41" t="s">
        <v>224</v>
      </c>
      <c r="C119" s="173" t="s">
        <v>722</v>
      </c>
      <c r="D119" s="163" t="s">
        <v>134</v>
      </c>
      <c r="E119" s="164">
        <v>42399</v>
      </c>
      <c r="F119" s="183" t="s">
        <v>496</v>
      </c>
      <c r="G119" s="41">
        <v>2400</v>
      </c>
      <c r="H119" s="41" t="s">
        <v>249</v>
      </c>
      <c r="I119" s="41">
        <v>8</v>
      </c>
    </row>
    <row r="120" spans="1:11" ht="17.399999999999999">
      <c r="A120" s="41">
        <v>116</v>
      </c>
      <c r="B120" s="41" t="s">
        <v>146</v>
      </c>
      <c r="C120" s="251" t="s">
        <v>750</v>
      </c>
      <c r="D120" s="163" t="s">
        <v>157</v>
      </c>
      <c r="E120" s="164">
        <v>42412</v>
      </c>
      <c r="F120" s="183" t="s">
        <v>496</v>
      </c>
      <c r="G120" s="41"/>
      <c r="H120" s="41" t="s">
        <v>535</v>
      </c>
      <c r="I120" s="41">
        <v>4</v>
      </c>
    </row>
    <row r="121" spans="1:11" ht="17.399999999999999">
      <c r="A121" s="41">
        <v>117</v>
      </c>
      <c r="B121" s="41" t="s">
        <v>133</v>
      </c>
      <c r="C121" s="251" t="s">
        <v>752</v>
      </c>
      <c r="D121" s="163" t="s">
        <v>134</v>
      </c>
      <c r="E121" s="164">
        <v>42420</v>
      </c>
      <c r="F121" s="183" t="s">
        <v>496</v>
      </c>
      <c r="G121" s="41">
        <v>1850</v>
      </c>
      <c r="H121" s="41" t="s">
        <v>425</v>
      </c>
      <c r="I121" s="41">
        <v>9</v>
      </c>
    </row>
    <row r="122" spans="1:11" ht="17.399999999999999">
      <c r="A122" s="41">
        <v>118</v>
      </c>
      <c r="B122" s="41" t="s">
        <v>222</v>
      </c>
      <c r="C122" s="173" t="s">
        <v>755</v>
      </c>
      <c r="D122" s="163" t="s">
        <v>134</v>
      </c>
      <c r="E122" s="164">
        <v>42428</v>
      </c>
      <c r="F122" s="183" t="s">
        <v>496</v>
      </c>
      <c r="G122" s="41">
        <v>2430</v>
      </c>
      <c r="H122" s="41" t="s">
        <v>246</v>
      </c>
      <c r="I122" s="41">
        <v>5</v>
      </c>
    </row>
    <row r="123" spans="1:11" ht="17.399999999999999">
      <c r="A123" s="41">
        <v>119</v>
      </c>
      <c r="B123" s="41" t="s">
        <v>211</v>
      </c>
      <c r="C123" s="251" t="s">
        <v>761</v>
      </c>
      <c r="D123" s="163" t="s">
        <v>213</v>
      </c>
      <c r="E123" s="164">
        <v>42433</v>
      </c>
      <c r="F123" s="183" t="s">
        <v>496</v>
      </c>
      <c r="G123" s="41"/>
      <c r="H123" s="41" t="s">
        <v>594</v>
      </c>
      <c r="I123" s="41">
        <v>4</v>
      </c>
    </row>
    <row r="124" spans="1:11" ht="17.399999999999999">
      <c r="A124" s="41">
        <v>120</v>
      </c>
      <c r="B124" s="41" t="s">
        <v>142</v>
      </c>
      <c r="C124" s="251" t="s">
        <v>762</v>
      </c>
      <c r="D124" s="163" t="s">
        <v>155</v>
      </c>
      <c r="E124" s="164">
        <v>42454</v>
      </c>
      <c r="F124" s="183" t="s">
        <v>496</v>
      </c>
      <c r="G124" s="41"/>
      <c r="H124" s="41" t="s">
        <v>249</v>
      </c>
      <c r="I124" s="41">
        <v>9</v>
      </c>
    </row>
    <row r="125" spans="1:11" ht="17.399999999999999">
      <c r="A125" s="41">
        <v>121</v>
      </c>
      <c r="B125" s="41" t="s">
        <v>137</v>
      </c>
      <c r="C125" s="251" t="s">
        <v>764</v>
      </c>
      <c r="D125" s="163" t="s">
        <v>152</v>
      </c>
      <c r="E125" s="164">
        <v>42461</v>
      </c>
      <c r="F125" s="183" t="s">
        <v>496</v>
      </c>
      <c r="G125" s="41"/>
      <c r="H125" s="41" t="s">
        <v>246</v>
      </c>
      <c r="I125" s="41">
        <v>6</v>
      </c>
    </row>
    <row r="126" spans="1:11" ht="17.399999999999999">
      <c r="A126" s="41">
        <v>122</v>
      </c>
      <c r="B126" s="41" t="s">
        <v>568</v>
      </c>
      <c r="C126" s="251" t="s">
        <v>765</v>
      </c>
      <c r="D126" s="163" t="s">
        <v>134</v>
      </c>
      <c r="E126" s="164">
        <v>42468</v>
      </c>
      <c r="F126" s="183" t="s">
        <v>496</v>
      </c>
      <c r="G126" s="41">
        <v>1850</v>
      </c>
      <c r="H126" s="41" t="s">
        <v>245</v>
      </c>
      <c r="I126" s="41">
        <v>8</v>
      </c>
    </row>
    <row r="127" spans="1:11" ht="17.399999999999999">
      <c r="A127" s="41">
        <v>123</v>
      </c>
      <c r="B127" s="41" t="s">
        <v>138</v>
      </c>
      <c r="C127" s="251" t="s">
        <v>766</v>
      </c>
      <c r="D127" s="163" t="s">
        <v>134</v>
      </c>
      <c r="E127" s="164">
        <v>42476</v>
      </c>
      <c r="F127" s="183" t="s">
        <v>496</v>
      </c>
      <c r="G127" s="41">
        <v>3000</v>
      </c>
      <c r="H127" s="41" t="s">
        <v>581</v>
      </c>
      <c r="I127" s="41">
        <v>3</v>
      </c>
      <c r="K127" s="42"/>
    </row>
    <row r="128" spans="1:11" ht="17.399999999999999">
      <c r="A128" s="41">
        <v>124</v>
      </c>
      <c r="B128" s="41" t="s">
        <v>139</v>
      </c>
      <c r="C128" s="251" t="s">
        <v>767</v>
      </c>
      <c r="D128" s="163" t="s">
        <v>153</v>
      </c>
      <c r="E128" s="164">
        <v>42489</v>
      </c>
      <c r="F128" s="183" t="s">
        <v>496</v>
      </c>
      <c r="G128" s="41"/>
      <c r="H128" s="41" t="s">
        <v>838</v>
      </c>
      <c r="I128" s="41">
        <v>3</v>
      </c>
    </row>
    <row r="129" spans="1:10" ht="17.399999999999999">
      <c r="A129" s="41">
        <v>125</v>
      </c>
      <c r="B129" s="41" t="s">
        <v>212</v>
      </c>
      <c r="C129" s="400" t="s">
        <v>792</v>
      </c>
      <c r="D129" s="163" t="s">
        <v>134</v>
      </c>
      <c r="E129" s="164">
        <v>42497</v>
      </c>
      <c r="F129" s="183" t="s">
        <v>496</v>
      </c>
      <c r="G129" s="41">
        <v>2650</v>
      </c>
      <c r="H129" s="41" t="s">
        <v>541</v>
      </c>
      <c r="I129" s="41">
        <v>4</v>
      </c>
      <c r="J129" s="156">
        <v>31740</v>
      </c>
    </row>
    <row r="131" spans="1:10">
      <c r="A131" s="41">
        <v>126</v>
      </c>
      <c r="B131" s="41" t="s">
        <v>796</v>
      </c>
      <c r="C131" s="251" t="s">
        <v>818</v>
      </c>
      <c r="D131" s="163" t="s">
        <v>797</v>
      </c>
      <c r="E131" s="164">
        <v>42587</v>
      </c>
      <c r="F131" s="41" t="s">
        <v>9</v>
      </c>
      <c r="G131" s="41"/>
      <c r="H131" s="41" t="s">
        <v>819</v>
      </c>
      <c r="I131" s="41">
        <v>1</v>
      </c>
    </row>
    <row r="132" spans="1:10">
      <c r="A132" s="41">
        <v>127</v>
      </c>
      <c r="B132" s="41" t="s">
        <v>142</v>
      </c>
      <c r="C132" s="41" t="s">
        <v>830</v>
      </c>
      <c r="D132" s="163" t="s">
        <v>798</v>
      </c>
      <c r="E132" s="164">
        <v>42601</v>
      </c>
      <c r="F132" s="41" t="s">
        <v>9</v>
      </c>
      <c r="G132" s="41"/>
      <c r="H132" s="41" t="s">
        <v>425</v>
      </c>
      <c r="I132" s="41">
        <v>10</v>
      </c>
    </row>
    <row r="133" spans="1:10">
      <c r="A133" s="41">
        <v>128</v>
      </c>
      <c r="B133" s="41" t="s">
        <v>1354</v>
      </c>
      <c r="C133" s="173" t="s">
        <v>831</v>
      </c>
      <c r="D133" s="163" t="s">
        <v>134</v>
      </c>
      <c r="E133" s="164">
        <v>42608</v>
      </c>
      <c r="F133" s="41" t="s">
        <v>9</v>
      </c>
      <c r="G133" s="41">
        <v>1500</v>
      </c>
      <c r="H133" s="41" t="s">
        <v>286</v>
      </c>
      <c r="I133" s="41">
        <v>2</v>
      </c>
    </row>
    <row r="134" spans="1:10" ht="17.399999999999999">
      <c r="A134" s="41">
        <v>129</v>
      </c>
      <c r="B134" s="41" t="s">
        <v>207</v>
      </c>
      <c r="C134" s="41" t="s">
        <v>837</v>
      </c>
      <c r="D134" s="163" t="s">
        <v>205</v>
      </c>
      <c r="E134" s="164">
        <v>42615</v>
      </c>
      <c r="F134" s="183" t="s">
        <v>496</v>
      </c>
      <c r="G134" s="41"/>
      <c r="H134" s="41" t="s">
        <v>838</v>
      </c>
      <c r="I134" s="41">
        <v>4</v>
      </c>
    </row>
    <row r="135" spans="1:10" ht="17.399999999999999">
      <c r="A135" s="41">
        <v>130</v>
      </c>
      <c r="B135" s="41" t="s">
        <v>136</v>
      </c>
      <c r="C135" s="243" t="s">
        <v>834</v>
      </c>
      <c r="D135" s="163" t="s">
        <v>151</v>
      </c>
      <c r="E135" s="164">
        <v>42622</v>
      </c>
      <c r="F135" s="183" t="s">
        <v>496</v>
      </c>
      <c r="G135" s="41"/>
      <c r="H135" s="41" t="s">
        <v>835</v>
      </c>
      <c r="I135" s="41">
        <v>6</v>
      </c>
    </row>
    <row r="136" spans="1:10" ht="17.399999999999999">
      <c r="A136" s="41"/>
      <c r="B136" s="41" t="s">
        <v>133</v>
      </c>
      <c r="C136" s="100" t="s">
        <v>836</v>
      </c>
      <c r="D136" s="163" t="s">
        <v>134</v>
      </c>
      <c r="E136" s="164">
        <v>42630</v>
      </c>
      <c r="F136" s="183" t="s">
        <v>496</v>
      </c>
      <c r="G136" s="41">
        <v>1800</v>
      </c>
      <c r="H136" s="41" t="s">
        <v>245</v>
      </c>
      <c r="I136" s="41">
        <v>9</v>
      </c>
    </row>
    <row r="137" spans="1:10" ht="17.399999999999999">
      <c r="A137" s="41">
        <v>131</v>
      </c>
      <c r="B137" s="41" t="s">
        <v>145</v>
      </c>
      <c r="C137" s="41" t="s">
        <v>833</v>
      </c>
      <c r="D137" s="163" t="s">
        <v>134</v>
      </c>
      <c r="E137" s="164">
        <v>42637</v>
      </c>
      <c r="F137" s="183" t="s">
        <v>496</v>
      </c>
      <c r="G137" s="41">
        <v>2000</v>
      </c>
      <c r="H137" s="41" t="s">
        <v>541</v>
      </c>
      <c r="I137" s="41">
        <v>5</v>
      </c>
    </row>
    <row r="138" spans="1:10" ht="17.399999999999999">
      <c r="A138" s="41">
        <v>132</v>
      </c>
      <c r="B138" s="41" t="s">
        <v>142</v>
      </c>
      <c r="C138" s="41" t="s">
        <v>847</v>
      </c>
      <c r="D138" s="163" t="s">
        <v>832</v>
      </c>
      <c r="E138" s="164">
        <v>42644</v>
      </c>
      <c r="F138" s="183" t="s">
        <v>496</v>
      </c>
      <c r="G138" s="41"/>
      <c r="H138" s="41" t="s">
        <v>848</v>
      </c>
      <c r="I138" s="41">
        <v>1</v>
      </c>
    </row>
    <row r="139" spans="1:10" ht="17.399999999999999">
      <c r="A139" s="41">
        <v>133</v>
      </c>
      <c r="B139" s="41" t="s">
        <v>568</v>
      </c>
      <c r="C139" s="41" t="s">
        <v>851</v>
      </c>
      <c r="D139" s="163" t="s">
        <v>134</v>
      </c>
      <c r="E139" s="164">
        <v>42651</v>
      </c>
      <c r="F139" s="183" t="s">
        <v>496</v>
      </c>
      <c r="G139" s="41">
        <v>2000</v>
      </c>
      <c r="H139" s="41" t="s">
        <v>835</v>
      </c>
      <c r="I139" s="41">
        <v>7</v>
      </c>
    </row>
    <row r="140" spans="1:10" ht="17.399999999999999">
      <c r="A140" s="41">
        <v>134</v>
      </c>
      <c r="B140" s="41" t="s">
        <v>840</v>
      </c>
      <c r="C140" s="41" t="s">
        <v>852</v>
      </c>
      <c r="D140" s="163" t="s">
        <v>841</v>
      </c>
      <c r="E140" s="164">
        <v>42658</v>
      </c>
      <c r="F140" s="290" t="s">
        <v>811</v>
      </c>
      <c r="G140" s="41"/>
      <c r="H140" s="41" t="s">
        <v>838</v>
      </c>
      <c r="I140" s="41">
        <v>5</v>
      </c>
    </row>
    <row r="141" spans="1:10" ht="17.399999999999999">
      <c r="A141" s="41">
        <v>135</v>
      </c>
      <c r="B141" s="41" t="s">
        <v>133</v>
      </c>
      <c r="C141" s="173" t="s">
        <v>853</v>
      </c>
      <c r="D141" s="163" t="s">
        <v>134</v>
      </c>
      <c r="E141" s="164">
        <v>42666</v>
      </c>
      <c r="F141" s="290" t="s">
        <v>811</v>
      </c>
      <c r="G141" s="41">
        <v>3000</v>
      </c>
      <c r="H141" s="41" t="s">
        <v>255</v>
      </c>
      <c r="I141" s="41">
        <v>3</v>
      </c>
    </row>
    <row r="142" spans="1:10" ht="17.399999999999999">
      <c r="A142" s="41">
        <v>136</v>
      </c>
      <c r="B142" s="41" t="s">
        <v>137</v>
      </c>
      <c r="C142" s="306" t="s">
        <v>856</v>
      </c>
      <c r="D142" s="163" t="s">
        <v>152</v>
      </c>
      <c r="E142" s="164">
        <v>42671</v>
      </c>
      <c r="F142" s="183" t="s">
        <v>496</v>
      </c>
      <c r="G142" s="41"/>
      <c r="H142" s="41" t="s">
        <v>430</v>
      </c>
      <c r="I142" s="41">
        <v>3</v>
      </c>
    </row>
    <row r="143" spans="1:10" ht="17.399999999999999">
      <c r="A143" s="41">
        <v>137</v>
      </c>
      <c r="B143" s="41" t="s">
        <v>222</v>
      </c>
      <c r="C143" s="173" t="s">
        <v>859</v>
      </c>
      <c r="D143" s="163" t="s">
        <v>134</v>
      </c>
      <c r="E143" s="164">
        <v>42679</v>
      </c>
      <c r="F143" s="183" t="s">
        <v>496</v>
      </c>
      <c r="G143" s="41">
        <v>2000</v>
      </c>
      <c r="H143" s="41" t="s">
        <v>581</v>
      </c>
      <c r="I143" s="41">
        <v>4</v>
      </c>
    </row>
    <row r="144" spans="1:10" ht="17.399999999999999">
      <c r="A144" s="41">
        <v>138</v>
      </c>
      <c r="B144" s="41" t="s">
        <v>219</v>
      </c>
      <c r="C144" s="41" t="s">
        <v>862</v>
      </c>
      <c r="D144" s="163" t="s">
        <v>134</v>
      </c>
      <c r="E144" s="164">
        <v>42707</v>
      </c>
      <c r="F144" s="183" t="s">
        <v>496</v>
      </c>
      <c r="G144" s="41">
        <v>2000</v>
      </c>
      <c r="H144" s="41" t="s">
        <v>541</v>
      </c>
      <c r="I144" s="41">
        <v>6</v>
      </c>
    </row>
    <row r="145" spans="1:9" ht="17.399999999999999">
      <c r="A145" s="41">
        <v>139</v>
      </c>
      <c r="B145" s="41" t="s">
        <v>865</v>
      </c>
      <c r="C145" s="173" t="s">
        <v>866</v>
      </c>
      <c r="D145" s="163" t="s">
        <v>134</v>
      </c>
      <c r="E145" s="164">
        <v>42714</v>
      </c>
      <c r="F145" s="290" t="s">
        <v>811</v>
      </c>
      <c r="G145" s="41">
        <v>3000</v>
      </c>
      <c r="H145" s="41" t="s">
        <v>245</v>
      </c>
      <c r="I145" s="41">
        <v>10</v>
      </c>
    </row>
    <row r="146" spans="1:9" ht="17.399999999999999">
      <c r="A146" s="41">
        <v>140</v>
      </c>
      <c r="B146" s="41" t="s">
        <v>867</v>
      </c>
      <c r="C146" s="41" t="s">
        <v>868</v>
      </c>
      <c r="D146" s="163" t="s">
        <v>378</v>
      </c>
      <c r="E146" s="164" t="s">
        <v>869</v>
      </c>
      <c r="F146" s="301" t="s">
        <v>811</v>
      </c>
      <c r="G146" s="41"/>
      <c r="H146" s="41" t="s">
        <v>870</v>
      </c>
      <c r="I146" s="41">
        <v>1</v>
      </c>
    </row>
    <row r="147" spans="1:9" ht="17.399999999999999">
      <c r="A147" s="41">
        <v>141</v>
      </c>
      <c r="B147" s="41" t="s">
        <v>1355</v>
      </c>
      <c r="C147" s="243" t="s">
        <v>875</v>
      </c>
      <c r="D147" s="163" t="s">
        <v>119</v>
      </c>
      <c r="E147" s="164">
        <v>42727</v>
      </c>
      <c r="F147" s="183" t="s">
        <v>496</v>
      </c>
      <c r="G147" s="41"/>
      <c r="H147" s="41" t="s">
        <v>430</v>
      </c>
      <c r="I147" s="41">
        <v>4</v>
      </c>
    </row>
    <row r="148" spans="1:9" ht="17.399999999999999">
      <c r="A148" s="41">
        <v>142</v>
      </c>
      <c r="B148" s="41" t="s">
        <v>220</v>
      </c>
      <c r="C148" s="41" t="s">
        <v>876</v>
      </c>
      <c r="D148" s="163" t="s">
        <v>134</v>
      </c>
      <c r="E148" s="164">
        <v>42735</v>
      </c>
      <c r="F148" s="183" t="s">
        <v>496</v>
      </c>
      <c r="G148" s="41">
        <v>2000</v>
      </c>
      <c r="H148" s="41" t="s">
        <v>425</v>
      </c>
      <c r="I148" s="41">
        <v>11</v>
      </c>
    </row>
    <row r="149" spans="1:9" ht="17.399999999999999">
      <c r="A149" s="41">
        <v>143</v>
      </c>
      <c r="B149" s="41" t="s">
        <v>146</v>
      </c>
      <c r="C149" s="41" t="s">
        <v>877</v>
      </c>
      <c r="D149" s="163" t="s">
        <v>580</v>
      </c>
      <c r="E149" s="164">
        <v>42741</v>
      </c>
      <c r="F149" s="183" t="s">
        <v>496</v>
      </c>
      <c r="G149" s="41"/>
      <c r="H149" s="41" t="s">
        <v>848</v>
      </c>
      <c r="I149" s="41">
        <v>2</v>
      </c>
    </row>
    <row r="150" spans="1:9" ht="17.399999999999999">
      <c r="A150" s="41">
        <v>144</v>
      </c>
      <c r="B150" s="41" t="s">
        <v>209</v>
      </c>
      <c r="C150" s="41" t="s">
        <v>879</v>
      </c>
      <c r="D150" s="163" t="s">
        <v>880</v>
      </c>
      <c r="E150" s="164">
        <v>42749</v>
      </c>
      <c r="F150" s="301" t="s">
        <v>811</v>
      </c>
      <c r="G150" s="41"/>
      <c r="H150" s="41" t="s">
        <v>701</v>
      </c>
      <c r="I150" s="41">
        <v>2</v>
      </c>
    </row>
    <row r="151" spans="1:9" ht="17.399999999999999">
      <c r="A151" s="41">
        <v>145</v>
      </c>
      <c r="B151" s="41" t="s">
        <v>883</v>
      </c>
      <c r="C151" s="41" t="s">
        <v>884</v>
      </c>
      <c r="D151" s="163" t="s">
        <v>134</v>
      </c>
      <c r="E151" s="164">
        <v>42757</v>
      </c>
      <c r="F151" s="301" t="s">
        <v>811</v>
      </c>
      <c r="G151" s="41">
        <v>2500</v>
      </c>
      <c r="H151" s="41" t="s">
        <v>541</v>
      </c>
      <c r="I151" s="41">
        <v>7</v>
      </c>
    </row>
    <row r="152" spans="1:9" ht="17.399999999999999">
      <c r="A152" s="41">
        <v>146</v>
      </c>
      <c r="B152" s="41" t="s">
        <v>886</v>
      </c>
      <c r="C152" s="173" t="s">
        <v>619</v>
      </c>
      <c r="D152" s="163" t="s">
        <v>134</v>
      </c>
      <c r="E152" s="164">
        <v>42776</v>
      </c>
      <c r="F152" s="183" t="s">
        <v>496</v>
      </c>
      <c r="G152" s="41">
        <v>1500</v>
      </c>
      <c r="H152" s="41" t="s">
        <v>541</v>
      </c>
      <c r="I152" s="41">
        <v>8</v>
      </c>
    </row>
    <row r="153" spans="1:9" ht="17.399999999999999">
      <c r="A153" s="41">
        <v>147</v>
      </c>
      <c r="B153" s="41" t="s">
        <v>143</v>
      </c>
      <c r="C153" s="249" t="s">
        <v>890</v>
      </c>
      <c r="D153" s="163" t="s">
        <v>156</v>
      </c>
      <c r="E153" s="164">
        <v>42783</v>
      </c>
      <c r="F153" s="183" t="s">
        <v>496</v>
      </c>
      <c r="G153" s="41"/>
      <c r="H153" s="41" t="s">
        <v>838</v>
      </c>
      <c r="I153" s="41">
        <v>6</v>
      </c>
    </row>
    <row r="154" spans="1:9" ht="17.399999999999999">
      <c r="A154" s="41">
        <v>148</v>
      </c>
      <c r="B154" s="41" t="s">
        <v>138</v>
      </c>
      <c r="C154" s="249" t="s">
        <v>893</v>
      </c>
      <c r="D154" s="163" t="s">
        <v>134</v>
      </c>
      <c r="E154" s="164">
        <v>42792</v>
      </c>
      <c r="F154" s="183" t="s">
        <v>496</v>
      </c>
      <c r="G154" s="41">
        <v>2000</v>
      </c>
      <c r="H154" s="41" t="s">
        <v>286</v>
      </c>
      <c r="I154" s="41">
        <v>3</v>
      </c>
    </row>
    <row r="155" spans="1:9" ht="17.399999999999999">
      <c r="A155" s="41">
        <v>149</v>
      </c>
      <c r="B155" s="41" t="s">
        <v>209</v>
      </c>
      <c r="C155" s="41" t="s">
        <v>900</v>
      </c>
      <c r="D155" s="163" t="s">
        <v>880</v>
      </c>
      <c r="E155" s="164">
        <v>42797</v>
      </c>
      <c r="F155" s="183" t="s">
        <v>496</v>
      </c>
      <c r="G155" s="41"/>
      <c r="H155" s="41" t="s">
        <v>430</v>
      </c>
      <c r="I155" s="41">
        <v>5</v>
      </c>
    </row>
    <row r="156" spans="1:9" ht="17.399999999999999">
      <c r="A156" s="41">
        <v>150</v>
      </c>
      <c r="B156" s="41" t="s">
        <v>211</v>
      </c>
      <c r="C156" s="249" t="s">
        <v>905</v>
      </c>
      <c r="D156" s="163" t="s">
        <v>906</v>
      </c>
      <c r="E156" s="164">
        <v>42805</v>
      </c>
      <c r="F156" s="183" t="s">
        <v>496</v>
      </c>
      <c r="G156" s="41"/>
      <c r="H156" s="41" t="s">
        <v>245</v>
      </c>
      <c r="I156" s="41">
        <v>11</v>
      </c>
    </row>
    <row r="157" spans="1:9" ht="17.399999999999999">
      <c r="A157" s="41">
        <v>151</v>
      </c>
      <c r="B157" s="41" t="s">
        <v>224</v>
      </c>
      <c r="C157" s="41" t="s">
        <v>911</v>
      </c>
      <c r="D157" s="163" t="s">
        <v>134</v>
      </c>
      <c r="E157" s="164">
        <v>42819</v>
      </c>
      <c r="F157" s="183" t="s">
        <v>496</v>
      </c>
      <c r="G157" s="41">
        <v>2000</v>
      </c>
      <c r="H157" s="41" t="s">
        <v>286</v>
      </c>
      <c r="I157" s="41">
        <v>4</v>
      </c>
    </row>
    <row r="158" spans="1:9" ht="17.399999999999999">
      <c r="A158" s="41">
        <v>152</v>
      </c>
      <c r="B158" s="41" t="s">
        <v>133</v>
      </c>
      <c r="C158" s="391" t="s">
        <v>914</v>
      </c>
      <c r="D158" s="163" t="s">
        <v>134</v>
      </c>
      <c r="E158" s="164">
        <v>42826</v>
      </c>
      <c r="F158" s="183" t="s">
        <v>496</v>
      </c>
      <c r="G158" s="41">
        <v>2000</v>
      </c>
      <c r="H158" s="41" t="s">
        <v>915</v>
      </c>
      <c r="I158" s="41">
        <v>1</v>
      </c>
    </row>
    <row r="159" spans="1:9" ht="17.399999999999999">
      <c r="A159" s="41">
        <v>153</v>
      </c>
      <c r="B159" s="41" t="s">
        <v>212</v>
      </c>
      <c r="C159" s="306" t="s">
        <v>917</v>
      </c>
      <c r="D159" s="163" t="s">
        <v>134</v>
      </c>
      <c r="E159" s="164">
        <v>42833</v>
      </c>
      <c r="F159" s="183" t="s">
        <v>496</v>
      </c>
      <c r="G159" s="41">
        <v>3000</v>
      </c>
      <c r="H159" s="41" t="s">
        <v>918</v>
      </c>
      <c r="I159" s="41">
        <v>1</v>
      </c>
    </row>
    <row r="160" spans="1:9" ht="17.399999999999999">
      <c r="A160" s="41">
        <v>154</v>
      </c>
      <c r="B160" s="41" t="s">
        <v>139</v>
      </c>
      <c r="C160" s="41" t="s">
        <v>921</v>
      </c>
      <c r="D160" s="163" t="s">
        <v>153</v>
      </c>
      <c r="E160" s="164">
        <v>42839</v>
      </c>
      <c r="F160" s="183" t="s">
        <v>496</v>
      </c>
      <c r="G160" s="41"/>
      <c r="H160" s="41" t="s">
        <v>541</v>
      </c>
      <c r="I160" s="41">
        <v>9</v>
      </c>
    </row>
    <row r="161" spans="1:10" ht="17.399999999999999">
      <c r="A161" s="41">
        <v>155</v>
      </c>
      <c r="B161" s="41" t="s">
        <v>622</v>
      </c>
      <c r="C161" s="41" t="s">
        <v>922</v>
      </c>
      <c r="D161" s="163" t="s">
        <v>223</v>
      </c>
      <c r="E161" s="164">
        <v>42853</v>
      </c>
      <c r="F161" s="183" t="s">
        <v>496</v>
      </c>
      <c r="G161" s="41"/>
      <c r="H161" s="41" t="s">
        <v>918</v>
      </c>
      <c r="I161" s="41">
        <v>2</v>
      </c>
    </row>
    <row r="162" spans="1:10" ht="17.399999999999999">
      <c r="A162" s="41">
        <v>156</v>
      </c>
      <c r="B162" s="41" t="s">
        <v>1354</v>
      </c>
      <c r="C162" s="173" t="s">
        <v>924</v>
      </c>
      <c r="D162" s="163" t="s">
        <v>134</v>
      </c>
      <c r="E162" s="164">
        <v>42861</v>
      </c>
      <c r="F162" s="183" t="s">
        <v>496</v>
      </c>
      <c r="G162" s="41">
        <v>4500</v>
      </c>
      <c r="H162" s="41" t="s">
        <v>430</v>
      </c>
      <c r="I162" s="41">
        <v>6</v>
      </c>
      <c r="J162">
        <v>33500</v>
      </c>
    </row>
    <row r="164" spans="1:10" ht="15.9" customHeight="1">
      <c r="A164" s="41">
        <v>157</v>
      </c>
      <c r="B164" s="41" t="s">
        <v>1355</v>
      </c>
      <c r="C164" s="306" t="s">
        <v>932</v>
      </c>
      <c r="D164" s="163" t="s">
        <v>119</v>
      </c>
      <c r="E164" s="164">
        <v>42972</v>
      </c>
      <c r="F164" s="41" t="s">
        <v>9</v>
      </c>
      <c r="G164" s="41"/>
      <c r="H164" s="41" t="s">
        <v>933</v>
      </c>
      <c r="I164" s="41">
        <v>1</v>
      </c>
    </row>
    <row r="165" spans="1:10" ht="15.9" customHeight="1">
      <c r="A165" s="41">
        <v>158</v>
      </c>
      <c r="B165" s="41" t="s">
        <v>207</v>
      </c>
      <c r="C165" s="41" t="s">
        <v>201</v>
      </c>
      <c r="D165" s="163" t="s">
        <v>205</v>
      </c>
      <c r="E165" s="164">
        <v>42980</v>
      </c>
      <c r="F165" s="183" t="s">
        <v>934</v>
      </c>
      <c r="G165" s="41"/>
      <c r="H165" s="41" t="s">
        <v>935</v>
      </c>
      <c r="I165" s="41">
        <v>1</v>
      </c>
    </row>
    <row r="166" spans="1:10" ht="15.9" customHeight="1">
      <c r="A166" s="41">
        <v>159</v>
      </c>
      <c r="B166" s="41" t="s">
        <v>219</v>
      </c>
      <c r="C166" s="173" t="s">
        <v>936</v>
      </c>
      <c r="D166" s="163" t="s">
        <v>134</v>
      </c>
      <c r="E166" s="164">
        <v>42987</v>
      </c>
      <c r="F166" s="183" t="s">
        <v>934</v>
      </c>
      <c r="G166" s="41">
        <v>2800</v>
      </c>
      <c r="H166" s="41" t="s">
        <v>541</v>
      </c>
      <c r="I166" s="41">
        <v>9</v>
      </c>
    </row>
    <row r="167" spans="1:10" ht="15.9" customHeight="1">
      <c r="A167" s="41">
        <v>160</v>
      </c>
      <c r="B167" s="41" t="s">
        <v>937</v>
      </c>
      <c r="C167" s="41" t="s">
        <v>938</v>
      </c>
      <c r="D167" s="163" t="s">
        <v>939</v>
      </c>
      <c r="E167" s="164">
        <v>42994</v>
      </c>
      <c r="F167" s="183" t="s">
        <v>934</v>
      </c>
      <c r="G167" s="41"/>
      <c r="H167" s="41" t="s">
        <v>838</v>
      </c>
      <c r="I167" s="41">
        <v>7</v>
      </c>
    </row>
    <row r="168" spans="1:10" ht="15.9" customHeight="1">
      <c r="A168" s="41">
        <v>161</v>
      </c>
      <c r="B168" s="41" t="s">
        <v>940</v>
      </c>
      <c r="C168" s="306" t="s">
        <v>941</v>
      </c>
      <c r="D168" s="163" t="s">
        <v>942</v>
      </c>
      <c r="E168" s="164">
        <v>43001</v>
      </c>
      <c r="F168" s="183" t="s">
        <v>934</v>
      </c>
      <c r="G168" s="41"/>
      <c r="H168" s="41" t="s">
        <v>286</v>
      </c>
      <c r="I168" s="41">
        <v>5</v>
      </c>
    </row>
    <row r="169" spans="1:10" ht="15.9" customHeight="1">
      <c r="A169" s="41">
        <v>162</v>
      </c>
      <c r="B169" s="41" t="s">
        <v>138</v>
      </c>
      <c r="C169" s="306" t="s">
        <v>943</v>
      </c>
      <c r="D169" s="163" t="s">
        <v>134</v>
      </c>
      <c r="E169" s="164">
        <v>43008</v>
      </c>
      <c r="F169" s="183" t="s">
        <v>934</v>
      </c>
      <c r="G169" s="41">
        <v>3100</v>
      </c>
      <c r="H169" s="41" t="s">
        <v>915</v>
      </c>
      <c r="I169" s="41">
        <v>2</v>
      </c>
    </row>
    <row r="170" spans="1:10" ht="15.9" customHeight="1">
      <c r="A170" s="41">
        <v>163</v>
      </c>
      <c r="B170" s="41" t="s">
        <v>137</v>
      </c>
      <c r="C170" s="249" t="s">
        <v>259</v>
      </c>
      <c r="D170" s="163" t="s">
        <v>152</v>
      </c>
      <c r="E170" s="164">
        <v>43014</v>
      </c>
      <c r="F170" s="183" t="s">
        <v>934</v>
      </c>
      <c r="G170" s="41"/>
      <c r="H170" s="41" t="s">
        <v>944</v>
      </c>
      <c r="I170" s="41">
        <v>7</v>
      </c>
    </row>
    <row r="171" spans="1:10" ht="15.9" customHeight="1">
      <c r="A171" s="41">
        <v>164</v>
      </c>
      <c r="B171" s="41" t="s">
        <v>945</v>
      </c>
      <c r="C171" s="41" t="s">
        <v>921</v>
      </c>
      <c r="D171" s="163" t="s">
        <v>946</v>
      </c>
      <c r="E171" s="164">
        <v>43021</v>
      </c>
      <c r="F171" s="198" t="s">
        <v>497</v>
      </c>
      <c r="G171" s="41"/>
      <c r="H171" s="41" t="s">
        <v>870</v>
      </c>
      <c r="I171" s="41">
        <v>2</v>
      </c>
    </row>
    <row r="172" spans="1:10" ht="15.9" customHeight="1">
      <c r="A172" s="41">
        <v>165</v>
      </c>
      <c r="B172" s="41" t="s">
        <v>947</v>
      </c>
      <c r="C172" s="41" t="s">
        <v>948</v>
      </c>
      <c r="D172" s="163" t="s">
        <v>134</v>
      </c>
      <c r="E172" s="164">
        <v>43029</v>
      </c>
      <c r="F172" s="198" t="s">
        <v>497</v>
      </c>
      <c r="G172" s="41">
        <v>1700</v>
      </c>
      <c r="H172" s="41" t="s">
        <v>949</v>
      </c>
      <c r="I172" s="41">
        <v>1</v>
      </c>
    </row>
    <row r="173" spans="1:10" ht="15.9" customHeight="1">
      <c r="A173" s="41">
        <v>166</v>
      </c>
      <c r="B173" s="41" t="s">
        <v>950</v>
      </c>
      <c r="C173" s="41" t="s">
        <v>951</v>
      </c>
      <c r="D173" s="163" t="s">
        <v>134</v>
      </c>
      <c r="E173" s="164">
        <v>43036</v>
      </c>
      <c r="F173" s="183" t="s">
        <v>934</v>
      </c>
      <c r="G173" s="41">
        <v>3000</v>
      </c>
      <c r="H173" s="41" t="s">
        <v>952</v>
      </c>
      <c r="I173" s="41">
        <v>3</v>
      </c>
    </row>
    <row r="174" spans="1:10" ht="15.9" customHeight="1">
      <c r="A174" s="41">
        <v>167</v>
      </c>
      <c r="B174" s="41" t="s">
        <v>622</v>
      </c>
      <c r="C174" s="41" t="s">
        <v>953</v>
      </c>
      <c r="D174" s="163" t="s">
        <v>223</v>
      </c>
      <c r="E174" s="164">
        <v>43043</v>
      </c>
      <c r="F174" s="183" t="s">
        <v>934</v>
      </c>
      <c r="G174" s="41"/>
      <c r="H174" s="41" t="s">
        <v>286</v>
      </c>
      <c r="I174" s="41">
        <v>6</v>
      </c>
    </row>
    <row r="175" spans="1:10" ht="15.9" customHeight="1">
      <c r="A175" s="41">
        <v>168</v>
      </c>
      <c r="B175" s="41" t="s">
        <v>224</v>
      </c>
      <c r="C175" s="41" t="s">
        <v>954</v>
      </c>
      <c r="D175" s="163" t="s">
        <v>134</v>
      </c>
      <c r="E175" s="164">
        <v>43065</v>
      </c>
      <c r="F175" s="183" t="s">
        <v>934</v>
      </c>
      <c r="G175" s="41">
        <v>2500</v>
      </c>
      <c r="H175" s="41" t="s">
        <v>290</v>
      </c>
      <c r="I175" s="41">
        <v>6</v>
      </c>
    </row>
    <row r="176" spans="1:10" ht="15.9" customHeight="1">
      <c r="A176" s="41">
        <v>169</v>
      </c>
      <c r="B176" s="41" t="s">
        <v>133</v>
      </c>
      <c r="C176" s="391" t="s">
        <v>955</v>
      </c>
      <c r="D176" s="163" t="s">
        <v>134</v>
      </c>
      <c r="E176" s="164">
        <v>43071</v>
      </c>
      <c r="F176" s="183" t="s">
        <v>934</v>
      </c>
      <c r="G176" s="41">
        <v>2000</v>
      </c>
      <c r="H176" s="41" t="s">
        <v>594</v>
      </c>
      <c r="I176" s="41">
        <v>5</v>
      </c>
    </row>
    <row r="177" spans="1:10" ht="15.9" customHeight="1">
      <c r="A177" s="41">
        <v>170</v>
      </c>
      <c r="B177" s="41" t="s">
        <v>546</v>
      </c>
      <c r="C177" s="249" t="s">
        <v>956</v>
      </c>
      <c r="D177" s="163" t="s">
        <v>134</v>
      </c>
      <c r="E177" s="164">
        <v>43078</v>
      </c>
      <c r="F177" s="198" t="s">
        <v>497</v>
      </c>
      <c r="G177" s="41">
        <v>2500</v>
      </c>
      <c r="H177" s="41" t="s">
        <v>915</v>
      </c>
      <c r="I177" s="41">
        <v>3</v>
      </c>
    </row>
    <row r="178" spans="1:10" ht="15.9" customHeight="1">
      <c r="A178" s="41">
        <v>171</v>
      </c>
      <c r="B178" s="41" t="s">
        <v>543</v>
      </c>
      <c r="C178" s="41" t="s">
        <v>957</v>
      </c>
      <c r="D178" s="163" t="s">
        <v>545</v>
      </c>
      <c r="E178" s="164">
        <v>43085</v>
      </c>
      <c r="F178" s="198" t="s">
        <v>497</v>
      </c>
      <c r="G178" s="41"/>
      <c r="H178" s="41" t="s">
        <v>958</v>
      </c>
      <c r="I178" s="41">
        <v>1</v>
      </c>
    </row>
    <row r="179" spans="1:10" ht="15.9" customHeight="1">
      <c r="A179" s="41">
        <v>172</v>
      </c>
      <c r="B179" s="41" t="s">
        <v>1355</v>
      </c>
      <c r="C179" s="41" t="s">
        <v>959</v>
      </c>
      <c r="D179" s="163" t="s">
        <v>119</v>
      </c>
      <c r="E179" s="164">
        <v>43092</v>
      </c>
      <c r="F179" s="183" t="s">
        <v>934</v>
      </c>
      <c r="G179" s="41"/>
      <c r="H179" s="41" t="s">
        <v>944</v>
      </c>
      <c r="I179" s="41">
        <v>8</v>
      </c>
    </row>
    <row r="180" spans="1:10" ht="15.9" customHeight="1">
      <c r="A180" s="41">
        <v>173</v>
      </c>
      <c r="B180" s="41" t="s">
        <v>1354</v>
      </c>
      <c r="C180" s="41" t="s">
        <v>961</v>
      </c>
      <c r="D180" s="163" t="s">
        <v>134</v>
      </c>
      <c r="E180" s="164">
        <v>43098</v>
      </c>
      <c r="F180" s="183" t="s">
        <v>934</v>
      </c>
      <c r="G180" s="41">
        <v>4000</v>
      </c>
      <c r="H180" s="41" t="s">
        <v>541</v>
      </c>
      <c r="I180" s="41">
        <v>10</v>
      </c>
    </row>
    <row r="181" spans="1:10" ht="15.9" customHeight="1">
      <c r="A181" s="41">
        <v>174</v>
      </c>
      <c r="B181" s="41" t="s">
        <v>568</v>
      </c>
      <c r="C181" s="41" t="s">
        <v>960</v>
      </c>
      <c r="D181" s="163" t="s">
        <v>134</v>
      </c>
      <c r="E181" s="164">
        <v>43106</v>
      </c>
      <c r="F181" s="183" t="s">
        <v>934</v>
      </c>
      <c r="G181" s="41">
        <v>2000</v>
      </c>
      <c r="H181" s="41" t="s">
        <v>838</v>
      </c>
      <c r="I181" s="41">
        <v>8</v>
      </c>
    </row>
    <row r="182" spans="1:10" ht="15.9" customHeight="1">
      <c r="A182" s="41">
        <v>175</v>
      </c>
      <c r="B182" s="41" t="s">
        <v>962</v>
      </c>
      <c r="C182" s="41" t="s">
        <v>963</v>
      </c>
      <c r="D182" s="163" t="s">
        <v>964</v>
      </c>
      <c r="E182" s="164">
        <v>43113</v>
      </c>
      <c r="F182" s="198" t="s">
        <v>497</v>
      </c>
      <c r="G182" s="41"/>
      <c r="H182" s="41" t="s">
        <v>965</v>
      </c>
      <c r="I182" s="41">
        <v>1</v>
      </c>
    </row>
    <row r="183" spans="1:10" ht="15.9" customHeight="1">
      <c r="A183" s="41">
        <v>176</v>
      </c>
      <c r="B183" s="41" t="s">
        <v>966</v>
      </c>
      <c r="C183" s="306" t="s">
        <v>967</v>
      </c>
      <c r="D183" s="163" t="s">
        <v>134</v>
      </c>
      <c r="E183" s="164">
        <v>43120</v>
      </c>
      <c r="F183" s="198" t="s">
        <v>497</v>
      </c>
      <c r="G183" s="41">
        <v>2000</v>
      </c>
      <c r="H183" s="41" t="s">
        <v>968</v>
      </c>
      <c r="I183" s="41">
        <v>1</v>
      </c>
    </row>
    <row r="184" spans="1:10" ht="15.9" customHeight="1">
      <c r="A184" s="41">
        <v>177</v>
      </c>
      <c r="B184" s="41" t="s">
        <v>142</v>
      </c>
      <c r="C184" s="41" t="s">
        <v>160</v>
      </c>
      <c r="D184" s="163" t="s">
        <v>832</v>
      </c>
      <c r="E184" s="164">
        <v>43141</v>
      </c>
      <c r="F184" s="183" t="s">
        <v>934</v>
      </c>
      <c r="G184" s="41"/>
      <c r="H184" s="41" t="s">
        <v>535</v>
      </c>
      <c r="I184" s="41">
        <v>5</v>
      </c>
    </row>
    <row r="185" spans="1:10" ht="15.9" customHeight="1">
      <c r="A185" s="41">
        <v>178</v>
      </c>
      <c r="B185" s="41" t="s">
        <v>209</v>
      </c>
      <c r="C185" s="391" t="s">
        <v>390</v>
      </c>
      <c r="D185" s="163" t="s">
        <v>880</v>
      </c>
      <c r="E185" s="164">
        <v>43147</v>
      </c>
      <c r="F185" s="183" t="s">
        <v>934</v>
      </c>
      <c r="G185" s="41"/>
      <c r="H185" s="41" t="s">
        <v>915</v>
      </c>
      <c r="I185" s="41">
        <v>4</v>
      </c>
    </row>
    <row r="186" spans="1:10" ht="15.9" customHeight="1">
      <c r="A186" s="41">
        <v>179</v>
      </c>
      <c r="B186" s="41" t="s">
        <v>145</v>
      </c>
      <c r="C186" s="249" t="s">
        <v>969</v>
      </c>
      <c r="D186" s="163" t="s">
        <v>134</v>
      </c>
      <c r="E186" s="164">
        <v>43156</v>
      </c>
      <c r="F186" s="183" t="s">
        <v>934</v>
      </c>
      <c r="G186" s="41">
        <v>1000</v>
      </c>
      <c r="H186" s="41" t="s">
        <v>918</v>
      </c>
      <c r="I186" s="41">
        <v>3</v>
      </c>
    </row>
    <row r="187" spans="1:10" ht="15.9" customHeight="1">
      <c r="A187" s="41">
        <v>180</v>
      </c>
      <c r="B187" s="41" t="s">
        <v>139</v>
      </c>
      <c r="C187" s="41" t="s">
        <v>1010</v>
      </c>
      <c r="D187" s="163" t="s">
        <v>153</v>
      </c>
      <c r="E187" s="164">
        <v>43182</v>
      </c>
      <c r="F187" s="183" t="s">
        <v>934</v>
      </c>
      <c r="G187" s="41"/>
      <c r="H187" s="41" t="s">
        <v>971</v>
      </c>
      <c r="I187" s="41">
        <v>1</v>
      </c>
    </row>
    <row r="188" spans="1:10" ht="15.9" customHeight="1">
      <c r="A188" s="41">
        <v>181</v>
      </c>
      <c r="B188" s="41" t="s">
        <v>146</v>
      </c>
      <c r="C188" s="41" t="s">
        <v>1105</v>
      </c>
      <c r="D188" s="163" t="s">
        <v>580</v>
      </c>
      <c r="E188" s="164">
        <v>43197</v>
      </c>
      <c r="F188" s="183" t="s">
        <v>934</v>
      </c>
      <c r="G188" s="41"/>
      <c r="H188" s="41" t="s">
        <v>245</v>
      </c>
      <c r="I188" s="41">
        <v>12</v>
      </c>
    </row>
    <row r="189" spans="1:10" ht="15.9" customHeight="1">
      <c r="A189" s="41">
        <v>182</v>
      </c>
      <c r="B189" s="41" t="s">
        <v>212</v>
      </c>
      <c r="C189" s="306" t="s">
        <v>1106</v>
      </c>
      <c r="D189" s="163" t="s">
        <v>970</v>
      </c>
      <c r="E189" s="164">
        <v>43204</v>
      </c>
      <c r="F189" s="183" t="s">
        <v>934</v>
      </c>
      <c r="G189" s="41">
        <v>5862</v>
      </c>
      <c r="H189" s="41" t="s">
        <v>594</v>
      </c>
      <c r="I189" s="41">
        <v>6</v>
      </c>
    </row>
    <row r="190" spans="1:10" ht="15.9" customHeight="1">
      <c r="A190" s="41">
        <v>183</v>
      </c>
      <c r="B190" s="41" t="s">
        <v>140</v>
      </c>
      <c r="C190" s="306" t="s">
        <v>1107</v>
      </c>
      <c r="D190" s="163" t="s">
        <v>134</v>
      </c>
      <c r="E190" s="164">
        <v>43211</v>
      </c>
      <c r="F190" s="183" t="s">
        <v>934</v>
      </c>
      <c r="G190" s="41">
        <v>3000</v>
      </c>
      <c r="H190" s="41" t="s">
        <v>290</v>
      </c>
      <c r="I190" s="41">
        <v>7</v>
      </c>
      <c r="J190" s="42">
        <v>35462</v>
      </c>
    </row>
    <row r="191" spans="1:10" ht="15.9" customHeight="1">
      <c r="A191" s="41">
        <v>184</v>
      </c>
      <c r="B191" s="41" t="s">
        <v>1355</v>
      </c>
      <c r="C191" s="391" t="s">
        <v>1110</v>
      </c>
      <c r="D191" s="163" t="s">
        <v>119</v>
      </c>
      <c r="E191" s="164">
        <v>43218</v>
      </c>
      <c r="F191" s="183" t="s">
        <v>934</v>
      </c>
      <c r="G191" s="41"/>
      <c r="H191" s="41" t="s">
        <v>1111</v>
      </c>
      <c r="I191" s="41">
        <v>1</v>
      </c>
    </row>
    <row r="192" spans="1:10" ht="15.9" customHeight="1"/>
    <row r="193" spans="1:9" ht="15.9" customHeight="1">
      <c r="A193" s="41">
        <v>185</v>
      </c>
      <c r="B193" s="63" t="s">
        <v>1113</v>
      </c>
      <c r="C193" s="376" t="s">
        <v>1114</v>
      </c>
      <c r="D193" s="377" t="s">
        <v>1115</v>
      </c>
      <c r="E193" s="378">
        <v>43329</v>
      </c>
      <c r="F193" s="63" t="s">
        <v>9</v>
      </c>
      <c r="G193" s="41"/>
      <c r="H193" s="41" t="s">
        <v>819</v>
      </c>
      <c r="I193" s="41">
        <v>2</v>
      </c>
    </row>
    <row r="194" spans="1:9" ht="15.9" customHeight="1">
      <c r="A194" s="41">
        <v>186</v>
      </c>
      <c r="B194" s="63" t="s">
        <v>1355</v>
      </c>
      <c r="C194" s="379" t="s">
        <v>1125</v>
      </c>
      <c r="D194" s="377" t="s">
        <v>119</v>
      </c>
      <c r="E194" s="378">
        <v>43336</v>
      </c>
      <c r="F194" s="63" t="s">
        <v>9</v>
      </c>
      <c r="G194" s="41"/>
      <c r="H194" s="41" t="s">
        <v>1126</v>
      </c>
      <c r="I194" s="41">
        <v>1</v>
      </c>
    </row>
    <row r="195" spans="1:9" ht="15.9" customHeight="1">
      <c r="A195" s="41">
        <v>187</v>
      </c>
      <c r="B195" s="41" t="s">
        <v>1153</v>
      </c>
      <c r="C195" s="306" t="s">
        <v>1154</v>
      </c>
      <c r="D195" s="163" t="s">
        <v>134</v>
      </c>
      <c r="E195" s="164">
        <v>43343</v>
      </c>
      <c r="F195" s="183" t="s">
        <v>934</v>
      </c>
      <c r="G195" s="41">
        <v>3000</v>
      </c>
      <c r="H195" s="41" t="s">
        <v>915</v>
      </c>
      <c r="I195" s="41">
        <v>5</v>
      </c>
    </row>
    <row r="196" spans="1:9" ht="15.9" customHeight="1">
      <c r="A196" s="41">
        <v>188</v>
      </c>
      <c r="B196" s="41" t="s">
        <v>209</v>
      </c>
      <c r="C196" s="41" t="s">
        <v>1159</v>
      </c>
      <c r="D196" s="163" t="s">
        <v>880</v>
      </c>
      <c r="E196" s="164">
        <v>43351</v>
      </c>
      <c r="F196" s="183" t="s">
        <v>934</v>
      </c>
      <c r="G196" s="41"/>
      <c r="H196" s="41" t="s">
        <v>290</v>
      </c>
      <c r="I196" s="41">
        <v>8</v>
      </c>
    </row>
    <row r="197" spans="1:9" ht="15.9" customHeight="1">
      <c r="A197" s="41">
        <v>189</v>
      </c>
      <c r="B197" s="41" t="s">
        <v>145</v>
      </c>
      <c r="C197" s="306" t="s">
        <v>1163</v>
      </c>
      <c r="D197" s="163" t="s">
        <v>134</v>
      </c>
      <c r="E197" s="164">
        <v>43358</v>
      </c>
      <c r="F197" s="183" t="s">
        <v>934</v>
      </c>
      <c r="G197" s="41">
        <v>2500</v>
      </c>
      <c r="H197" s="41" t="s">
        <v>594</v>
      </c>
      <c r="I197" s="41">
        <v>7</v>
      </c>
    </row>
    <row r="198" spans="1:9" ht="15.9" customHeight="1">
      <c r="A198" s="41">
        <v>190</v>
      </c>
      <c r="B198" s="41" t="s">
        <v>136</v>
      </c>
      <c r="C198" s="249" t="s">
        <v>1164</v>
      </c>
      <c r="D198" s="163" t="s">
        <v>151</v>
      </c>
      <c r="E198" s="164">
        <v>43365</v>
      </c>
      <c r="F198" s="183" t="s">
        <v>934</v>
      </c>
      <c r="G198" s="41"/>
      <c r="H198" s="41" t="s">
        <v>965</v>
      </c>
      <c r="I198" s="41">
        <v>2</v>
      </c>
    </row>
    <row r="199" spans="1:9" ht="15.9" customHeight="1">
      <c r="A199" s="41">
        <v>191</v>
      </c>
      <c r="B199" s="41" t="s">
        <v>140</v>
      </c>
      <c r="C199" s="249" t="s">
        <v>1166</v>
      </c>
      <c r="D199" s="163" t="s">
        <v>134</v>
      </c>
      <c r="E199" s="164">
        <v>43372</v>
      </c>
      <c r="F199" s="183" t="s">
        <v>934</v>
      </c>
      <c r="G199" s="41">
        <v>3000</v>
      </c>
      <c r="H199" s="41" t="s">
        <v>918</v>
      </c>
      <c r="I199" s="41">
        <v>4</v>
      </c>
    </row>
    <row r="200" spans="1:9" ht="17.399999999999999">
      <c r="A200" s="41">
        <v>192</v>
      </c>
      <c r="B200" s="41" t="s">
        <v>1167</v>
      </c>
      <c r="C200" s="41" t="s">
        <v>419</v>
      </c>
      <c r="D200" s="163" t="s">
        <v>153</v>
      </c>
      <c r="E200" s="164">
        <v>43378</v>
      </c>
      <c r="F200" s="183" t="s">
        <v>934</v>
      </c>
      <c r="G200" s="41"/>
      <c r="H200" s="41" t="s">
        <v>935</v>
      </c>
      <c r="I200" s="41">
        <v>2</v>
      </c>
    </row>
    <row r="201" spans="1:9" ht="17.399999999999999">
      <c r="A201" s="41">
        <v>193</v>
      </c>
      <c r="B201" s="41" t="s">
        <v>1171</v>
      </c>
      <c r="C201" s="41" t="s">
        <v>1172</v>
      </c>
      <c r="D201" s="163" t="s">
        <v>1173</v>
      </c>
      <c r="E201" s="164">
        <v>43386</v>
      </c>
      <c r="F201" s="198" t="s">
        <v>497</v>
      </c>
      <c r="G201" s="41"/>
      <c r="H201" s="41" t="s">
        <v>918</v>
      </c>
      <c r="I201" s="41">
        <v>5</v>
      </c>
    </row>
    <row r="202" spans="1:9" ht="17.399999999999999">
      <c r="A202" s="41">
        <v>194</v>
      </c>
      <c r="B202" s="41" t="s">
        <v>1175</v>
      </c>
      <c r="C202" s="306" t="s">
        <v>1176</v>
      </c>
      <c r="D202" s="163" t="s">
        <v>134</v>
      </c>
      <c r="E202" s="164">
        <v>43393</v>
      </c>
      <c r="F202" s="198" t="s">
        <v>497</v>
      </c>
      <c r="G202" s="41">
        <v>2800</v>
      </c>
      <c r="H202" s="41" t="s">
        <v>1177</v>
      </c>
      <c r="I202" s="41">
        <v>1</v>
      </c>
    </row>
    <row r="203" spans="1:9" ht="17.399999999999999">
      <c r="A203" s="41">
        <v>195</v>
      </c>
      <c r="B203" s="41" t="s">
        <v>220</v>
      </c>
      <c r="C203" s="306" t="s">
        <v>1180</v>
      </c>
      <c r="D203" s="163" t="s">
        <v>134</v>
      </c>
      <c r="E203" s="164">
        <v>43399</v>
      </c>
      <c r="F203" s="183" t="s">
        <v>934</v>
      </c>
      <c r="G203" s="41">
        <v>2500</v>
      </c>
      <c r="H203" s="41" t="s">
        <v>838</v>
      </c>
      <c r="I203" s="41">
        <v>9</v>
      </c>
    </row>
    <row r="204" spans="1:9" ht="17.399999999999999">
      <c r="A204" s="41">
        <v>196</v>
      </c>
      <c r="B204" s="41" t="s">
        <v>622</v>
      </c>
      <c r="C204" s="41" t="s">
        <v>617</v>
      </c>
      <c r="D204" s="163" t="s">
        <v>223</v>
      </c>
      <c r="E204" s="164">
        <v>43408</v>
      </c>
      <c r="F204" s="183" t="s">
        <v>934</v>
      </c>
      <c r="G204" s="41"/>
      <c r="H204" s="41" t="s">
        <v>594</v>
      </c>
      <c r="I204" s="41">
        <v>8</v>
      </c>
    </row>
    <row r="205" spans="1:9" ht="17.399999999999999">
      <c r="A205" s="41">
        <v>197</v>
      </c>
      <c r="B205" s="41" t="s">
        <v>224</v>
      </c>
      <c r="C205" s="173" t="s">
        <v>1197</v>
      </c>
      <c r="D205" s="163" t="s">
        <v>134</v>
      </c>
      <c r="E205" s="164">
        <v>43429</v>
      </c>
      <c r="F205" s="183" t="s">
        <v>934</v>
      </c>
      <c r="G205" s="41">
        <v>2400</v>
      </c>
      <c r="H205" s="41" t="s">
        <v>1338</v>
      </c>
      <c r="I205" s="41">
        <v>1</v>
      </c>
    </row>
    <row r="206" spans="1:9" ht="17.399999999999999">
      <c r="A206" s="41">
        <v>198</v>
      </c>
      <c r="B206" s="41" t="s">
        <v>207</v>
      </c>
      <c r="C206" s="41" t="s">
        <v>1203</v>
      </c>
      <c r="D206" s="163" t="s">
        <v>205</v>
      </c>
      <c r="E206" s="164">
        <v>43434</v>
      </c>
      <c r="F206" s="183" t="s">
        <v>934</v>
      </c>
      <c r="G206" s="41"/>
      <c r="H206" s="41" t="s">
        <v>1204</v>
      </c>
      <c r="I206" s="41">
        <v>1</v>
      </c>
    </row>
    <row r="207" spans="1:9" ht="17.399999999999999">
      <c r="A207" s="41">
        <v>199</v>
      </c>
      <c r="B207" s="41" t="s">
        <v>1206</v>
      </c>
      <c r="C207" s="306" t="s">
        <v>1207</v>
      </c>
      <c r="D207" s="163" t="s">
        <v>1208</v>
      </c>
      <c r="E207" s="164">
        <v>43442</v>
      </c>
      <c r="F207" s="198" t="s">
        <v>497</v>
      </c>
      <c r="G207" s="41"/>
      <c r="H207" s="41" t="s">
        <v>870</v>
      </c>
      <c r="I207" s="41">
        <v>3</v>
      </c>
    </row>
    <row r="208" spans="1:9" ht="17.399999999999999">
      <c r="A208" s="41">
        <v>200</v>
      </c>
      <c r="B208" s="41" t="s">
        <v>1209</v>
      </c>
      <c r="C208" s="306" t="s">
        <v>1210</v>
      </c>
      <c r="D208" s="163" t="s">
        <v>134</v>
      </c>
      <c r="E208" s="164">
        <v>43449</v>
      </c>
      <c r="F208" s="198" t="s">
        <v>497</v>
      </c>
      <c r="G208" s="41">
        <v>1500</v>
      </c>
      <c r="H208" s="41" t="s">
        <v>1211</v>
      </c>
      <c r="I208" s="41">
        <v>1</v>
      </c>
    </row>
    <row r="209" spans="1:10" ht="17.399999999999999">
      <c r="A209" s="41">
        <v>201</v>
      </c>
      <c r="B209" s="41" t="s">
        <v>1354</v>
      </c>
      <c r="C209" s="249" t="s">
        <v>1212</v>
      </c>
      <c r="D209" s="163" t="s">
        <v>134</v>
      </c>
      <c r="E209" s="164">
        <v>43457</v>
      </c>
      <c r="F209" s="183" t="s">
        <v>934</v>
      </c>
      <c r="G209" s="41">
        <v>4600</v>
      </c>
      <c r="H209" s="41" t="s">
        <v>430</v>
      </c>
      <c r="I209" s="41">
        <v>9</v>
      </c>
    </row>
    <row r="210" spans="1:10" ht="17.399999999999999">
      <c r="A210" s="41">
        <v>202</v>
      </c>
      <c r="B210" s="41" t="s">
        <v>1355</v>
      </c>
      <c r="C210" s="249" t="s">
        <v>1214</v>
      </c>
      <c r="D210" s="163" t="s">
        <v>119</v>
      </c>
      <c r="E210" s="164">
        <v>43463</v>
      </c>
      <c r="F210" s="183" t="s">
        <v>934</v>
      </c>
      <c r="G210" s="41"/>
      <c r="H210" s="41" t="s">
        <v>290</v>
      </c>
      <c r="I210" s="41">
        <v>9</v>
      </c>
    </row>
    <row r="211" spans="1:10" ht="17.399999999999999">
      <c r="A211" s="41">
        <v>203</v>
      </c>
      <c r="B211" s="41" t="s">
        <v>950</v>
      </c>
      <c r="C211" s="249" t="s">
        <v>1220</v>
      </c>
      <c r="D211" s="163" t="s">
        <v>134</v>
      </c>
      <c r="E211" s="164">
        <v>43471</v>
      </c>
      <c r="F211" s="183" t="s">
        <v>934</v>
      </c>
      <c r="G211" s="41">
        <v>1700</v>
      </c>
      <c r="H211" s="41" t="s">
        <v>952</v>
      </c>
      <c r="I211" s="41">
        <v>4</v>
      </c>
    </row>
    <row r="212" spans="1:10" ht="17.399999999999999">
      <c r="A212" s="41">
        <v>204</v>
      </c>
      <c r="B212" s="41" t="s">
        <v>698</v>
      </c>
      <c r="C212" s="41" t="s">
        <v>1222</v>
      </c>
      <c r="D212" s="163" t="s">
        <v>700</v>
      </c>
      <c r="E212" s="164">
        <v>43476</v>
      </c>
      <c r="F212" s="198" t="s">
        <v>497</v>
      </c>
      <c r="G212" s="41"/>
      <c r="H212" s="41" t="s">
        <v>949</v>
      </c>
      <c r="I212" s="41">
        <v>2</v>
      </c>
    </row>
    <row r="213" spans="1:10" ht="17.399999999999999">
      <c r="A213" s="41">
        <v>205</v>
      </c>
      <c r="B213" s="41" t="s">
        <v>705</v>
      </c>
      <c r="C213" s="249" t="s">
        <v>1223</v>
      </c>
      <c r="D213" s="163" t="s">
        <v>134</v>
      </c>
      <c r="E213" s="164">
        <v>43484</v>
      </c>
      <c r="F213" s="198" t="s">
        <v>497</v>
      </c>
      <c r="G213" s="41">
        <v>1800</v>
      </c>
      <c r="H213" s="41" t="s">
        <v>701</v>
      </c>
      <c r="I213" s="41">
        <v>3</v>
      </c>
    </row>
    <row r="214" spans="1:10" ht="17.399999999999999">
      <c r="A214" s="41">
        <v>206</v>
      </c>
      <c r="B214" s="41" t="s">
        <v>1225</v>
      </c>
      <c r="C214" s="41" t="s">
        <v>1226</v>
      </c>
      <c r="D214" s="163" t="s">
        <v>939</v>
      </c>
      <c r="E214" s="164">
        <v>43491</v>
      </c>
      <c r="F214" s="183" t="s">
        <v>934</v>
      </c>
      <c r="G214" s="41"/>
      <c r="H214" s="41" t="s">
        <v>535</v>
      </c>
      <c r="I214" s="41">
        <v>6</v>
      </c>
    </row>
    <row r="215" spans="1:10" ht="17.399999999999999">
      <c r="A215" s="41">
        <v>207</v>
      </c>
      <c r="B215" s="41" t="s">
        <v>222</v>
      </c>
      <c r="C215" s="41" t="s">
        <v>1233</v>
      </c>
      <c r="D215" s="163" t="s">
        <v>1234</v>
      </c>
      <c r="E215" s="164">
        <v>43512</v>
      </c>
      <c r="F215" s="183" t="s">
        <v>934</v>
      </c>
      <c r="G215" s="41">
        <v>3300</v>
      </c>
      <c r="H215" s="41" t="s">
        <v>245</v>
      </c>
      <c r="I215" s="41">
        <v>13</v>
      </c>
    </row>
    <row r="216" spans="1:10" ht="17.399999999999999">
      <c r="A216" s="41">
        <v>208</v>
      </c>
      <c r="B216" s="41" t="s">
        <v>211</v>
      </c>
      <c r="C216" s="41" t="s">
        <v>1235</v>
      </c>
      <c r="D216" s="163" t="s">
        <v>906</v>
      </c>
      <c r="E216" s="164">
        <v>43519</v>
      </c>
      <c r="F216" s="183" t="s">
        <v>934</v>
      </c>
      <c r="G216" s="41"/>
      <c r="H216" s="41" t="s">
        <v>915</v>
      </c>
      <c r="I216" s="41">
        <v>6</v>
      </c>
    </row>
    <row r="217" spans="1:10" ht="17.399999999999999">
      <c r="A217" s="41">
        <v>209</v>
      </c>
      <c r="B217" s="41" t="s">
        <v>568</v>
      </c>
      <c r="C217" s="249" t="s">
        <v>1239</v>
      </c>
      <c r="D217" s="163" t="s">
        <v>134</v>
      </c>
      <c r="E217" s="164">
        <v>43526</v>
      </c>
      <c r="F217" s="183" t="s">
        <v>934</v>
      </c>
      <c r="G217" s="41">
        <v>2500</v>
      </c>
      <c r="H217" s="41" t="s">
        <v>838</v>
      </c>
      <c r="I217" s="41">
        <v>10</v>
      </c>
    </row>
    <row r="218" spans="1:10" ht="17.399999999999999">
      <c r="A218" s="41">
        <v>210</v>
      </c>
      <c r="B218" s="41" t="s">
        <v>142</v>
      </c>
      <c r="C218" s="243" t="s">
        <v>1243</v>
      </c>
      <c r="D218" s="163" t="s">
        <v>832</v>
      </c>
      <c r="E218" s="164">
        <v>43547</v>
      </c>
      <c r="F218" s="183" t="s">
        <v>934</v>
      </c>
      <c r="G218" s="41"/>
      <c r="H218" s="41" t="s">
        <v>952</v>
      </c>
      <c r="I218" s="41">
        <v>5</v>
      </c>
    </row>
    <row r="219" spans="1:10" ht="17.399999999999999">
      <c r="A219" s="41">
        <v>211</v>
      </c>
      <c r="B219" s="41" t="s">
        <v>133</v>
      </c>
      <c r="C219" s="249" t="s">
        <v>1247</v>
      </c>
      <c r="D219" s="163" t="s">
        <v>134</v>
      </c>
      <c r="E219" s="164">
        <v>43561</v>
      </c>
      <c r="F219" s="183" t="s">
        <v>934</v>
      </c>
      <c r="G219" s="41">
        <v>3500</v>
      </c>
      <c r="H219" s="41" t="s">
        <v>1211</v>
      </c>
      <c r="I219" s="41">
        <v>2</v>
      </c>
    </row>
    <row r="220" spans="1:10" ht="17.399999999999999">
      <c r="A220" s="41">
        <v>212</v>
      </c>
      <c r="B220" s="41" t="s">
        <v>143</v>
      </c>
      <c r="C220" s="41" t="s">
        <v>1249</v>
      </c>
      <c r="D220" s="163" t="s">
        <v>156</v>
      </c>
      <c r="E220" s="164">
        <v>43568</v>
      </c>
      <c r="F220" s="183" t="s">
        <v>934</v>
      </c>
      <c r="G220" s="41"/>
      <c r="H220" s="41" t="s">
        <v>1250</v>
      </c>
      <c r="I220" s="41">
        <v>1</v>
      </c>
    </row>
    <row r="221" spans="1:10" ht="17.399999999999999">
      <c r="A221" s="41">
        <v>213</v>
      </c>
      <c r="B221" s="41" t="s">
        <v>1354</v>
      </c>
      <c r="C221" s="173" t="s">
        <v>1256</v>
      </c>
      <c r="D221" s="163" t="s">
        <v>134</v>
      </c>
      <c r="E221" s="164">
        <v>43582</v>
      </c>
      <c r="F221" s="183" t="s">
        <v>934</v>
      </c>
      <c r="G221" s="41">
        <v>4450</v>
      </c>
      <c r="H221" s="41" t="s">
        <v>838</v>
      </c>
      <c r="I221" s="41">
        <v>11</v>
      </c>
      <c r="J221" s="42">
        <v>39550</v>
      </c>
    </row>
    <row r="223" spans="1:10">
      <c r="A223" s="41">
        <v>214</v>
      </c>
      <c r="B223" s="63" t="s">
        <v>1355</v>
      </c>
      <c r="C223" s="391" t="s">
        <v>1257</v>
      </c>
      <c r="D223" s="377" t="s">
        <v>119</v>
      </c>
      <c r="E223" s="378">
        <v>43721</v>
      </c>
      <c r="F223" s="63" t="s">
        <v>9</v>
      </c>
      <c r="G223" s="41">
        <v>1664</v>
      </c>
      <c r="H223" s="41" t="s">
        <v>430</v>
      </c>
      <c r="I223" s="41">
        <v>10</v>
      </c>
    </row>
    <row r="224" spans="1:10">
      <c r="A224" s="41">
        <v>215</v>
      </c>
      <c r="B224" s="63" t="s">
        <v>1354</v>
      </c>
      <c r="C224" s="420" t="s">
        <v>1316</v>
      </c>
      <c r="D224" s="377" t="s">
        <v>134</v>
      </c>
      <c r="E224" s="378">
        <v>43728</v>
      </c>
      <c r="F224" s="63" t="s">
        <v>9</v>
      </c>
      <c r="G224" s="41">
        <v>1500</v>
      </c>
      <c r="H224" s="41" t="s">
        <v>1126</v>
      </c>
      <c r="I224" s="41">
        <v>2</v>
      </c>
    </row>
    <row r="225" spans="1:9" ht="17.399999999999999">
      <c r="A225" s="41">
        <v>216</v>
      </c>
      <c r="B225" s="41" t="s">
        <v>137</v>
      </c>
      <c r="C225" s="63" t="s">
        <v>1318</v>
      </c>
      <c r="D225" s="163" t="s">
        <v>152</v>
      </c>
      <c r="E225" s="164">
        <v>43736</v>
      </c>
      <c r="F225" s="183" t="s">
        <v>934</v>
      </c>
      <c r="G225" s="41">
        <v>4221</v>
      </c>
      <c r="H225" s="41" t="s">
        <v>594</v>
      </c>
      <c r="I225" s="41">
        <v>9</v>
      </c>
    </row>
    <row r="226" spans="1:9" ht="17.399999999999999">
      <c r="A226" s="41">
        <v>217</v>
      </c>
      <c r="B226" s="41" t="s">
        <v>212</v>
      </c>
      <c r="C226" s="41" t="s">
        <v>1327</v>
      </c>
      <c r="D226" s="163" t="s">
        <v>134</v>
      </c>
      <c r="E226" s="164">
        <v>43743</v>
      </c>
      <c r="F226" s="183" t="s">
        <v>934</v>
      </c>
      <c r="G226" s="41">
        <v>2100</v>
      </c>
      <c r="H226" s="41" t="s">
        <v>286</v>
      </c>
      <c r="I226" s="41">
        <v>7</v>
      </c>
    </row>
    <row r="227" spans="1:9" ht="17.399999999999999">
      <c r="A227" s="41">
        <v>218</v>
      </c>
      <c r="B227" s="41" t="s">
        <v>143</v>
      </c>
      <c r="C227" s="63" t="s">
        <v>1334</v>
      </c>
      <c r="D227" s="163" t="s">
        <v>156</v>
      </c>
      <c r="E227" s="164">
        <v>43750</v>
      </c>
      <c r="F227" s="183" t="s">
        <v>934</v>
      </c>
      <c r="G227" s="41">
        <v>6424</v>
      </c>
      <c r="H227" s="41" t="s">
        <v>1335</v>
      </c>
      <c r="I227" s="41">
        <v>1</v>
      </c>
    </row>
    <row r="228" spans="1:9" ht="17.399999999999999">
      <c r="A228" s="41">
        <v>219</v>
      </c>
      <c r="B228" s="41" t="s">
        <v>222</v>
      </c>
      <c r="C228" s="41" t="s">
        <v>1336</v>
      </c>
      <c r="D228" s="163" t="s">
        <v>134</v>
      </c>
      <c r="E228" s="164">
        <v>43764</v>
      </c>
      <c r="F228" s="183" t="s">
        <v>934</v>
      </c>
      <c r="G228" s="41">
        <v>2500</v>
      </c>
      <c r="H228" s="41" t="s">
        <v>971</v>
      </c>
      <c r="I228" s="41">
        <v>2</v>
      </c>
    </row>
    <row r="229" spans="1:9" ht="17.399999999999999">
      <c r="A229" s="41">
        <v>220</v>
      </c>
      <c r="B229" s="41" t="s">
        <v>211</v>
      </c>
      <c r="C229" s="376" t="s">
        <v>1339</v>
      </c>
      <c r="D229" s="163" t="s">
        <v>1258</v>
      </c>
      <c r="E229" s="164">
        <v>43770</v>
      </c>
      <c r="F229" s="183" t="s">
        <v>934</v>
      </c>
      <c r="G229" s="41">
        <v>10975</v>
      </c>
      <c r="H229" s="41" t="s">
        <v>1338</v>
      </c>
      <c r="I229" s="41">
        <v>2</v>
      </c>
    </row>
    <row r="230" spans="1:9" ht="17.399999999999999">
      <c r="A230" s="41">
        <v>221</v>
      </c>
      <c r="B230" s="41" t="s">
        <v>568</v>
      </c>
      <c r="C230" s="173" t="s">
        <v>556</v>
      </c>
      <c r="D230" s="163" t="s">
        <v>134</v>
      </c>
      <c r="E230" s="164">
        <v>43778</v>
      </c>
      <c r="F230" s="183" t="s">
        <v>934</v>
      </c>
      <c r="G230" s="41">
        <v>2000</v>
      </c>
      <c r="H230" s="41" t="s">
        <v>245</v>
      </c>
      <c r="I230" s="41">
        <v>14</v>
      </c>
    </row>
    <row r="231" spans="1:9" ht="17.399999999999999">
      <c r="A231" s="41">
        <v>222</v>
      </c>
      <c r="B231" s="41" t="s">
        <v>1171</v>
      </c>
      <c r="C231" s="41" t="s">
        <v>1343</v>
      </c>
      <c r="D231" s="163" t="s">
        <v>1173</v>
      </c>
      <c r="E231" s="164">
        <v>43785</v>
      </c>
      <c r="F231" s="198" t="s">
        <v>497</v>
      </c>
      <c r="G231" s="41">
        <v>10511</v>
      </c>
      <c r="H231" s="41" t="s">
        <v>1177</v>
      </c>
      <c r="I231" s="41">
        <v>2</v>
      </c>
    </row>
    <row r="232" spans="1:9" ht="17.399999999999999">
      <c r="A232" s="41">
        <v>223</v>
      </c>
      <c r="B232" s="41" t="s">
        <v>1264</v>
      </c>
      <c r="C232" s="173" t="s">
        <v>1347</v>
      </c>
      <c r="D232" s="163" t="s">
        <v>134</v>
      </c>
      <c r="E232" s="164">
        <v>43792</v>
      </c>
      <c r="F232" s="198" t="s">
        <v>497</v>
      </c>
      <c r="G232" s="41">
        <v>2200</v>
      </c>
      <c r="H232" s="41" t="s">
        <v>949</v>
      </c>
      <c r="I232" s="41">
        <v>3</v>
      </c>
    </row>
    <row r="233" spans="1:9" ht="17.399999999999999">
      <c r="A233" s="41">
        <v>224</v>
      </c>
      <c r="B233" s="41" t="s">
        <v>136</v>
      </c>
      <c r="C233" s="391" t="s">
        <v>1348</v>
      </c>
      <c r="D233" s="163" t="s">
        <v>151</v>
      </c>
      <c r="E233" s="164">
        <v>43799</v>
      </c>
      <c r="F233" s="183" t="s">
        <v>934</v>
      </c>
      <c r="G233" s="41">
        <v>3332</v>
      </c>
      <c r="H233" s="41" t="s">
        <v>594</v>
      </c>
      <c r="I233" s="41">
        <v>10</v>
      </c>
    </row>
    <row r="234" spans="1:9" ht="17.399999999999999">
      <c r="A234" s="41">
        <v>225</v>
      </c>
      <c r="B234" s="41" t="s">
        <v>1261</v>
      </c>
      <c r="C234" s="391" t="s">
        <v>1351</v>
      </c>
      <c r="D234" s="163" t="s">
        <v>325</v>
      </c>
      <c r="E234" s="164">
        <v>43806</v>
      </c>
      <c r="F234" s="198" t="s">
        <v>497</v>
      </c>
      <c r="G234" s="41">
        <v>2000</v>
      </c>
      <c r="H234" s="41" t="s">
        <v>701</v>
      </c>
      <c r="I234" s="41">
        <v>4</v>
      </c>
    </row>
    <row r="235" spans="1:9" ht="17.399999999999999">
      <c r="A235" s="41">
        <v>226</v>
      </c>
      <c r="B235" s="41" t="s">
        <v>1262</v>
      </c>
      <c r="C235" s="173" t="s">
        <v>955</v>
      </c>
      <c r="D235" s="163" t="s">
        <v>529</v>
      </c>
      <c r="E235" s="164">
        <v>43812</v>
      </c>
      <c r="F235" s="198" t="s">
        <v>497</v>
      </c>
      <c r="G235" s="41">
        <v>1800</v>
      </c>
      <c r="H235" s="41" t="s">
        <v>286</v>
      </c>
      <c r="I235" s="41">
        <v>8</v>
      </c>
    </row>
    <row r="236" spans="1:9" ht="17.399999999999999">
      <c r="A236" s="41">
        <v>227</v>
      </c>
      <c r="B236" s="41" t="s">
        <v>1354</v>
      </c>
      <c r="C236" s="249" t="s">
        <v>1356</v>
      </c>
      <c r="D236" s="163" t="s">
        <v>134</v>
      </c>
      <c r="E236" s="164">
        <v>43820</v>
      </c>
      <c r="F236" s="183" t="s">
        <v>934</v>
      </c>
      <c r="G236" s="41">
        <v>4000</v>
      </c>
      <c r="H236" s="41" t="s">
        <v>430</v>
      </c>
      <c r="I236" s="41">
        <v>11</v>
      </c>
    </row>
    <row r="237" spans="1:9" ht="17.399999999999999">
      <c r="A237" s="41">
        <v>228</v>
      </c>
      <c r="B237" s="41" t="s">
        <v>1355</v>
      </c>
      <c r="C237" s="173" t="s">
        <v>1358</v>
      </c>
      <c r="D237" s="163" t="s">
        <v>119</v>
      </c>
      <c r="E237" s="164">
        <v>43827</v>
      </c>
      <c r="F237" s="183" t="s">
        <v>934</v>
      </c>
      <c r="G237" s="41">
        <v>5000</v>
      </c>
      <c r="H237" s="41" t="s">
        <v>1126</v>
      </c>
      <c r="I237" s="41">
        <v>3</v>
      </c>
    </row>
    <row r="238" spans="1:9" ht="17.399999999999999">
      <c r="A238" s="41">
        <v>229</v>
      </c>
      <c r="B238" s="41" t="s">
        <v>950</v>
      </c>
      <c r="C238" s="391" t="s">
        <v>1359</v>
      </c>
      <c r="D238" s="163" t="s">
        <v>134</v>
      </c>
      <c r="E238" s="164">
        <v>43834</v>
      </c>
      <c r="F238" s="183" t="s">
        <v>934</v>
      </c>
      <c r="G238" s="41">
        <v>2200</v>
      </c>
      <c r="H238" s="41" t="s">
        <v>1338</v>
      </c>
      <c r="I238" s="41">
        <v>3</v>
      </c>
    </row>
    <row r="239" spans="1:9" ht="17.399999999999999">
      <c r="A239" s="41">
        <v>230</v>
      </c>
      <c r="B239" s="41" t="s">
        <v>1263</v>
      </c>
      <c r="C239" s="391" t="s">
        <v>1360</v>
      </c>
      <c r="D239" s="163" t="s">
        <v>1259</v>
      </c>
      <c r="E239" s="164">
        <v>43841</v>
      </c>
      <c r="F239" s="198" t="s">
        <v>497</v>
      </c>
      <c r="G239" s="41">
        <v>2000</v>
      </c>
      <c r="H239" s="41" t="s">
        <v>1361</v>
      </c>
      <c r="I239" s="41">
        <v>1</v>
      </c>
    </row>
    <row r="240" spans="1:9" ht="17.399999999999999">
      <c r="A240" s="41">
        <v>231</v>
      </c>
      <c r="B240" s="41" t="s">
        <v>1175</v>
      </c>
      <c r="C240" s="427" t="s">
        <v>1363</v>
      </c>
      <c r="D240" s="163" t="s">
        <v>134</v>
      </c>
      <c r="E240" s="164">
        <v>43848</v>
      </c>
      <c r="F240" s="198" t="s">
        <v>497</v>
      </c>
      <c r="G240" s="41">
        <v>1900</v>
      </c>
      <c r="H240" s="41" t="s">
        <v>716</v>
      </c>
      <c r="I240" s="41">
        <v>2</v>
      </c>
    </row>
    <row r="241" spans="1:10" ht="17.399999999999999">
      <c r="A241" s="41">
        <v>232</v>
      </c>
      <c r="B241" s="41" t="s">
        <v>139</v>
      </c>
      <c r="C241" s="249" t="s">
        <v>1364</v>
      </c>
      <c r="D241" s="163" t="s">
        <v>153</v>
      </c>
      <c r="E241" s="164">
        <v>43875</v>
      </c>
      <c r="F241" s="183" t="s">
        <v>934</v>
      </c>
      <c r="G241" s="41">
        <v>6692</v>
      </c>
      <c r="H241" s="41" t="s">
        <v>965</v>
      </c>
      <c r="I241" s="41">
        <v>3</v>
      </c>
    </row>
    <row r="242" spans="1:10" ht="17.399999999999999">
      <c r="A242" s="41">
        <v>233</v>
      </c>
      <c r="B242" s="41" t="s">
        <v>224</v>
      </c>
      <c r="C242" s="41" t="s">
        <v>1370</v>
      </c>
      <c r="D242" s="163" t="s">
        <v>1366</v>
      </c>
      <c r="E242" s="164">
        <v>43882</v>
      </c>
      <c r="F242" s="183" t="s">
        <v>934</v>
      </c>
      <c r="G242" s="41">
        <v>3300</v>
      </c>
      <c r="H242" s="41" t="s">
        <v>848</v>
      </c>
      <c r="I242" s="41">
        <v>6</v>
      </c>
    </row>
    <row r="243" spans="1:10" ht="17.399999999999999">
      <c r="A243" s="41">
        <v>234</v>
      </c>
      <c r="B243" s="41" t="s">
        <v>140</v>
      </c>
      <c r="C243" s="427" t="s">
        <v>1379</v>
      </c>
      <c r="D243" s="163" t="s">
        <v>134</v>
      </c>
      <c r="E243" s="164">
        <v>43890</v>
      </c>
      <c r="F243" s="183" t="s">
        <v>934</v>
      </c>
      <c r="G243" s="41"/>
      <c r="H243" s="41"/>
      <c r="I243" s="41"/>
    </row>
    <row r="244" spans="1:10" ht="17.399999999999999">
      <c r="A244" s="41"/>
      <c r="B244" s="41" t="s">
        <v>622</v>
      </c>
      <c r="C244" s="434" t="s">
        <v>1406</v>
      </c>
      <c r="D244" s="163" t="s">
        <v>223</v>
      </c>
      <c r="E244" s="164">
        <v>43911</v>
      </c>
      <c r="F244" s="183" t="s">
        <v>934</v>
      </c>
      <c r="G244" s="41"/>
      <c r="H244" s="41"/>
      <c r="I244" s="41"/>
    </row>
    <row r="245" spans="1:10" ht="17.399999999999999">
      <c r="A245" s="41"/>
      <c r="B245" s="41" t="s">
        <v>133</v>
      </c>
      <c r="C245" s="434" t="s">
        <v>1406</v>
      </c>
      <c r="D245" s="163" t="s">
        <v>134</v>
      </c>
      <c r="E245" s="164">
        <v>43918</v>
      </c>
      <c r="F245" s="183" t="s">
        <v>934</v>
      </c>
      <c r="G245" s="41"/>
      <c r="H245" s="41"/>
      <c r="I245" s="41"/>
    </row>
    <row r="246" spans="1:10" ht="17.399999999999999">
      <c r="A246" s="41"/>
      <c r="B246" s="41" t="s">
        <v>146</v>
      </c>
      <c r="C246" s="434" t="s">
        <v>1406</v>
      </c>
      <c r="D246" s="163" t="s">
        <v>1260</v>
      </c>
      <c r="E246" s="164">
        <v>43566</v>
      </c>
      <c r="F246" s="183" t="s">
        <v>934</v>
      </c>
      <c r="G246" s="41"/>
      <c r="H246" s="41"/>
      <c r="I246" s="41"/>
    </row>
    <row r="247" spans="1:10" ht="17.399999999999999">
      <c r="A247" s="41"/>
      <c r="B247" s="41" t="s">
        <v>1153</v>
      </c>
      <c r="C247" s="434" t="s">
        <v>1406</v>
      </c>
      <c r="D247" s="163" t="s">
        <v>1365</v>
      </c>
      <c r="E247" s="164">
        <v>43573</v>
      </c>
      <c r="F247" s="183" t="s">
        <v>934</v>
      </c>
      <c r="G247" s="41"/>
      <c r="H247" s="41"/>
      <c r="I247" s="41"/>
    </row>
    <row r="248" spans="1:10" ht="17.399999999999999">
      <c r="A248" s="41"/>
      <c r="B248" s="41" t="s">
        <v>1225</v>
      </c>
      <c r="C248" s="434" t="s">
        <v>1406</v>
      </c>
      <c r="D248" s="163" t="s">
        <v>939</v>
      </c>
      <c r="E248" s="164">
        <v>43580</v>
      </c>
      <c r="F248" s="183" t="s">
        <v>934</v>
      </c>
      <c r="G248" s="41"/>
      <c r="H248" s="41"/>
      <c r="I248" s="41"/>
    </row>
    <row r="249" spans="1:10" ht="17.399999999999999">
      <c r="A249" s="41"/>
      <c r="B249" s="41" t="s">
        <v>207</v>
      </c>
      <c r="C249" s="434" t="s">
        <v>1406</v>
      </c>
      <c r="D249" s="163" t="s">
        <v>205</v>
      </c>
      <c r="E249" s="164">
        <v>43960</v>
      </c>
      <c r="F249" s="183" t="s">
        <v>934</v>
      </c>
      <c r="G249" s="41"/>
      <c r="H249" s="41"/>
      <c r="I249" s="41"/>
    </row>
    <row r="250" spans="1:10" ht="17.399999999999999">
      <c r="A250" s="41"/>
      <c r="B250" s="41" t="s">
        <v>138</v>
      </c>
      <c r="C250" s="434" t="s">
        <v>1406</v>
      </c>
      <c r="D250" s="163" t="s">
        <v>134</v>
      </c>
      <c r="E250" s="164">
        <v>43967</v>
      </c>
      <c r="F250" s="183" t="s">
        <v>934</v>
      </c>
      <c r="G250" s="41"/>
      <c r="H250" s="41"/>
      <c r="I250" s="41"/>
    </row>
    <row r="251" spans="1:10" ht="17.399999999999999">
      <c r="A251" s="41"/>
      <c r="B251" s="41" t="s">
        <v>1355</v>
      </c>
      <c r="C251" s="434" t="s">
        <v>1406</v>
      </c>
      <c r="D251" s="163" t="s">
        <v>119</v>
      </c>
      <c r="E251" s="164">
        <v>43981</v>
      </c>
      <c r="F251" s="183" t="s">
        <v>934</v>
      </c>
      <c r="G251" s="41"/>
      <c r="H251" s="41"/>
      <c r="I251" s="41"/>
    </row>
    <row r="252" spans="1:10" ht="17.399999999999999">
      <c r="A252" s="41">
        <v>235</v>
      </c>
      <c r="B252" s="41" t="s">
        <v>1355</v>
      </c>
      <c r="C252" s="391" t="s">
        <v>1408</v>
      </c>
      <c r="D252" s="163" t="s">
        <v>119</v>
      </c>
      <c r="E252" s="164">
        <v>44064</v>
      </c>
      <c r="F252" s="183" t="s">
        <v>934</v>
      </c>
      <c r="G252" s="41">
        <v>0</v>
      </c>
      <c r="H252" s="41" t="s">
        <v>1126</v>
      </c>
      <c r="I252" s="41">
        <v>4</v>
      </c>
    </row>
    <row r="253" spans="1:10" ht="17.399999999999999">
      <c r="A253" s="41">
        <v>236</v>
      </c>
      <c r="B253" s="41" t="s">
        <v>1354</v>
      </c>
      <c r="C253" s="173" t="s">
        <v>1418</v>
      </c>
      <c r="D253" s="163" t="s">
        <v>134</v>
      </c>
      <c r="E253" s="164">
        <v>44073</v>
      </c>
      <c r="F253" s="183" t="s">
        <v>934</v>
      </c>
      <c r="G253" s="41">
        <v>0</v>
      </c>
      <c r="H253" s="41" t="s">
        <v>1417</v>
      </c>
      <c r="I253" s="41">
        <v>1</v>
      </c>
      <c r="J253">
        <f>G226+G228+G230+G232+G234+G236+G238+G240+G242</f>
        <v>22200</v>
      </c>
    </row>
    <row r="255" spans="1:10" ht="17.399999999999999">
      <c r="A255" s="41">
        <v>237</v>
      </c>
      <c r="B255" s="41" t="s">
        <v>145</v>
      </c>
      <c r="C255" s="173" t="s">
        <v>408</v>
      </c>
      <c r="D255" s="163" t="s">
        <v>134</v>
      </c>
      <c r="E255" s="164">
        <v>44106</v>
      </c>
      <c r="F255" s="183" t="s">
        <v>934</v>
      </c>
      <c r="G255" s="41">
        <v>1000</v>
      </c>
      <c r="H255" s="41" t="s">
        <v>594</v>
      </c>
      <c r="I255" s="41">
        <v>11</v>
      </c>
    </row>
    <row r="256" spans="1:10" ht="17.399999999999999">
      <c r="A256" s="41">
        <v>238</v>
      </c>
      <c r="B256" s="41" t="s">
        <v>136</v>
      </c>
      <c r="C256" s="41" t="s">
        <v>243</v>
      </c>
      <c r="D256" s="163" t="s">
        <v>151</v>
      </c>
      <c r="E256" s="164">
        <v>44113</v>
      </c>
      <c r="F256" s="183" t="s">
        <v>934</v>
      </c>
      <c r="G256" s="41">
        <v>0</v>
      </c>
      <c r="H256" s="41" t="s">
        <v>1424</v>
      </c>
      <c r="I256" s="41">
        <v>1</v>
      </c>
    </row>
    <row r="257" spans="1:9" ht="17.399999999999999">
      <c r="A257" s="41">
        <v>239</v>
      </c>
      <c r="B257" s="41" t="s">
        <v>146</v>
      </c>
      <c r="C257" s="41" t="s">
        <v>1426</v>
      </c>
      <c r="D257" s="163" t="s">
        <v>580</v>
      </c>
      <c r="E257" s="164">
        <v>44127</v>
      </c>
      <c r="F257" s="183" t="s">
        <v>934</v>
      </c>
      <c r="G257" s="41">
        <v>0</v>
      </c>
      <c r="H257" s="41" t="s">
        <v>971</v>
      </c>
      <c r="I257" s="41">
        <v>3</v>
      </c>
    </row>
    <row r="258" spans="1:9" ht="17.399999999999999">
      <c r="A258" s="41">
        <v>240</v>
      </c>
      <c r="B258" s="41" t="s">
        <v>140</v>
      </c>
      <c r="C258" s="391" t="s">
        <v>588</v>
      </c>
      <c r="D258" s="163" t="s">
        <v>134</v>
      </c>
      <c r="E258" s="164">
        <v>44137</v>
      </c>
      <c r="F258" s="183" t="s">
        <v>934</v>
      </c>
      <c r="G258" s="41">
        <v>0</v>
      </c>
      <c r="H258" s="41" t="s">
        <v>918</v>
      </c>
      <c r="I258" s="41">
        <v>6</v>
      </c>
    </row>
    <row r="259" spans="1:9" ht="17.399999999999999">
      <c r="A259" s="41">
        <v>241</v>
      </c>
      <c r="B259" s="41" t="s">
        <v>143</v>
      </c>
      <c r="C259" s="41" t="s">
        <v>1428</v>
      </c>
      <c r="D259" s="163" t="s">
        <v>156</v>
      </c>
      <c r="E259" s="164">
        <v>44143</v>
      </c>
      <c r="F259" s="183" t="s">
        <v>934</v>
      </c>
      <c r="G259" s="41">
        <v>0</v>
      </c>
      <c r="H259" s="41" t="s">
        <v>286</v>
      </c>
      <c r="I259" s="41">
        <v>9</v>
      </c>
    </row>
    <row r="260" spans="1:9" ht="17.399999999999999">
      <c r="A260" s="41">
        <v>242</v>
      </c>
      <c r="B260" s="41" t="s">
        <v>138</v>
      </c>
      <c r="C260" s="41" t="s">
        <v>238</v>
      </c>
      <c r="D260" s="163" t="s">
        <v>134</v>
      </c>
      <c r="E260" s="164">
        <v>44151</v>
      </c>
      <c r="F260" s="183" t="s">
        <v>934</v>
      </c>
      <c r="G260" s="41">
        <v>0</v>
      </c>
      <c r="H260" s="41" t="s">
        <v>535</v>
      </c>
      <c r="I260" s="41">
        <v>7</v>
      </c>
    </row>
    <row r="261" spans="1:9" ht="17.399999999999999">
      <c r="A261" s="41">
        <v>243</v>
      </c>
      <c r="B261" s="41" t="s">
        <v>133</v>
      </c>
      <c r="C261" s="173" t="s">
        <v>1436</v>
      </c>
      <c r="D261" s="163" t="s">
        <v>134</v>
      </c>
      <c r="E261" s="164">
        <v>44157</v>
      </c>
      <c r="F261" s="183" t="s">
        <v>934</v>
      </c>
      <c r="G261" s="41">
        <v>0</v>
      </c>
      <c r="H261" s="41" t="s">
        <v>952</v>
      </c>
      <c r="I261" s="41">
        <v>7</v>
      </c>
    </row>
    <row r="262" spans="1:9" ht="17.399999999999999">
      <c r="A262" s="41">
        <v>244</v>
      </c>
      <c r="B262" s="41" t="s">
        <v>142</v>
      </c>
      <c r="C262" s="173" t="s">
        <v>1437</v>
      </c>
      <c r="D262" s="163" t="s">
        <v>832</v>
      </c>
      <c r="E262" s="164">
        <v>44165</v>
      </c>
      <c r="F262" s="183" t="s">
        <v>934</v>
      </c>
      <c r="G262" s="41">
        <v>0</v>
      </c>
      <c r="H262" s="41" t="s">
        <v>535</v>
      </c>
      <c r="I262" s="41">
        <v>8</v>
      </c>
    </row>
    <row r="263" spans="1:9" ht="17.399999999999999">
      <c r="A263" s="41">
        <v>245</v>
      </c>
      <c r="B263" s="41" t="s">
        <v>1449</v>
      </c>
      <c r="C263" s="427" t="s">
        <v>431</v>
      </c>
      <c r="D263" s="163" t="s">
        <v>134</v>
      </c>
      <c r="E263" s="164">
        <v>44177</v>
      </c>
      <c r="F263" s="198" t="s">
        <v>497</v>
      </c>
      <c r="G263" s="41">
        <v>0</v>
      </c>
      <c r="H263" s="41" t="s">
        <v>1450</v>
      </c>
      <c r="I263" s="41">
        <v>1</v>
      </c>
    </row>
    <row r="264" spans="1:9" ht="17.399999999999999">
      <c r="A264" s="41">
        <v>246</v>
      </c>
      <c r="B264" s="41" t="s">
        <v>527</v>
      </c>
      <c r="C264" s="391" t="s">
        <v>1452</v>
      </c>
      <c r="D264" s="163" t="s">
        <v>529</v>
      </c>
      <c r="E264" s="164">
        <v>44183</v>
      </c>
      <c r="F264" s="198" t="s">
        <v>497</v>
      </c>
      <c r="G264" s="41">
        <v>0</v>
      </c>
      <c r="H264" s="41" t="s">
        <v>1451</v>
      </c>
      <c r="I264" s="41">
        <v>1</v>
      </c>
    </row>
    <row r="265" spans="1:9" ht="17.399999999999999">
      <c r="A265" s="41">
        <v>247</v>
      </c>
      <c r="B265" s="41" t="s">
        <v>1355</v>
      </c>
      <c r="C265" s="391" t="s">
        <v>1453</v>
      </c>
      <c r="D265" s="163" t="s">
        <v>119</v>
      </c>
      <c r="E265" s="164">
        <v>44198</v>
      </c>
      <c r="F265" s="183" t="s">
        <v>934</v>
      </c>
      <c r="G265" s="41">
        <v>0</v>
      </c>
      <c r="H265" s="41" t="s">
        <v>1126</v>
      </c>
      <c r="I265" s="41">
        <v>5</v>
      </c>
    </row>
    <row r="266" spans="1:9" ht="17.399999999999999">
      <c r="A266" s="41">
        <v>248</v>
      </c>
      <c r="B266" s="41" t="s">
        <v>1354</v>
      </c>
      <c r="C266" s="391" t="s">
        <v>1454</v>
      </c>
      <c r="D266" s="163" t="s">
        <v>134</v>
      </c>
      <c r="E266" s="164">
        <v>44205</v>
      </c>
      <c r="F266" s="183" t="s">
        <v>934</v>
      </c>
      <c r="G266" s="41">
        <v>0</v>
      </c>
      <c r="H266" s="41" t="s">
        <v>430</v>
      </c>
      <c r="I266" s="41">
        <v>12</v>
      </c>
    </row>
    <row r="267" spans="1:9" ht="17.399999999999999">
      <c r="A267" s="41">
        <v>249</v>
      </c>
      <c r="B267" s="41" t="s">
        <v>1460</v>
      </c>
      <c r="C267" s="454" t="s">
        <v>1459</v>
      </c>
      <c r="D267" s="163" t="s">
        <v>134</v>
      </c>
      <c r="E267" s="164">
        <v>44219</v>
      </c>
      <c r="F267" s="183" t="s">
        <v>934</v>
      </c>
      <c r="G267" s="41">
        <v>0</v>
      </c>
      <c r="H267" s="41" t="s">
        <v>1417</v>
      </c>
      <c r="I267" s="41">
        <v>2</v>
      </c>
    </row>
    <row r="268" spans="1:9" ht="17.399999999999999">
      <c r="A268" s="41">
        <v>250</v>
      </c>
      <c r="B268" s="41" t="s">
        <v>207</v>
      </c>
      <c r="C268" s="41" t="s">
        <v>1465</v>
      </c>
      <c r="D268" s="163" t="s">
        <v>205</v>
      </c>
      <c r="E268" s="164">
        <v>44247</v>
      </c>
      <c r="F268" s="183" t="s">
        <v>934</v>
      </c>
      <c r="G268" s="41">
        <v>0</v>
      </c>
      <c r="H268" s="41" t="s">
        <v>581</v>
      </c>
      <c r="I268" s="41">
        <v>5</v>
      </c>
    </row>
    <row r="269" spans="1:9" ht="17.399999999999999">
      <c r="A269" s="41">
        <v>251</v>
      </c>
      <c r="B269" s="41" t="s">
        <v>212</v>
      </c>
      <c r="C269" s="391" t="s">
        <v>681</v>
      </c>
      <c r="D269" s="163" t="s">
        <v>134</v>
      </c>
      <c r="E269" s="164">
        <v>44254</v>
      </c>
      <c r="F269" s="183" t="s">
        <v>934</v>
      </c>
      <c r="G269" s="41">
        <v>0</v>
      </c>
      <c r="H269" s="41" t="s">
        <v>1417</v>
      </c>
      <c r="I269" s="41">
        <v>3</v>
      </c>
    </row>
    <row r="270" spans="1:9" ht="17.399999999999999">
      <c r="A270" s="41">
        <v>252</v>
      </c>
      <c r="B270" s="41" t="s">
        <v>568</v>
      </c>
      <c r="C270" s="454" t="s">
        <v>1466</v>
      </c>
      <c r="D270" s="163" t="s">
        <v>134</v>
      </c>
      <c r="E270" s="164">
        <v>44261</v>
      </c>
      <c r="F270" s="183" t="s">
        <v>934</v>
      </c>
      <c r="G270" s="41">
        <v>0</v>
      </c>
      <c r="H270" s="41" t="s">
        <v>1126</v>
      </c>
      <c r="I270" s="41">
        <v>6</v>
      </c>
    </row>
    <row r="271" spans="1:9" ht="17.399999999999999">
      <c r="A271" s="41">
        <v>253</v>
      </c>
      <c r="B271" s="41" t="s">
        <v>1472</v>
      </c>
      <c r="C271" s="454" t="s">
        <v>1471</v>
      </c>
      <c r="D271" s="163" t="s">
        <v>134</v>
      </c>
      <c r="E271" s="164">
        <v>44267</v>
      </c>
      <c r="F271" s="183" t="s">
        <v>934</v>
      </c>
      <c r="G271" s="41">
        <v>0</v>
      </c>
      <c r="H271" s="41" t="s">
        <v>430</v>
      </c>
      <c r="I271" s="41">
        <v>13</v>
      </c>
    </row>
    <row r="272" spans="1:9" ht="17.399999999999999">
      <c r="A272" s="41">
        <v>254</v>
      </c>
      <c r="B272" s="41" t="s">
        <v>211</v>
      </c>
      <c r="C272" s="454" t="s">
        <v>1477</v>
      </c>
      <c r="D272" s="163" t="s">
        <v>1258</v>
      </c>
      <c r="E272" s="164">
        <v>44274</v>
      </c>
      <c r="F272" s="183" t="s">
        <v>934</v>
      </c>
      <c r="G272" s="41">
        <v>0</v>
      </c>
      <c r="H272" s="41" t="s">
        <v>838</v>
      </c>
      <c r="I272" s="41">
        <v>12</v>
      </c>
    </row>
    <row r="273" spans="1:10" ht="17.399999999999999">
      <c r="A273" s="41">
        <v>255</v>
      </c>
      <c r="B273" s="41" t="s">
        <v>1481</v>
      </c>
      <c r="C273" s="454" t="s">
        <v>1480</v>
      </c>
      <c r="D273" s="163" t="s">
        <v>134</v>
      </c>
      <c r="E273" s="164">
        <v>44288</v>
      </c>
      <c r="F273" s="198" t="s">
        <v>497</v>
      </c>
      <c r="G273" s="41">
        <v>0</v>
      </c>
      <c r="H273" s="41" t="s">
        <v>958</v>
      </c>
      <c r="I273" s="41">
        <v>2</v>
      </c>
    </row>
    <row r="274" spans="1:10">
      <c r="A274" s="41">
        <v>256</v>
      </c>
      <c r="B274" s="41" t="s">
        <v>1488</v>
      </c>
      <c r="C274" s="41" t="s">
        <v>1489</v>
      </c>
      <c r="D274" s="163" t="s">
        <v>152</v>
      </c>
      <c r="E274" s="164">
        <v>44309</v>
      </c>
      <c r="F274" s="464" t="s">
        <v>1487</v>
      </c>
      <c r="G274" s="41">
        <v>0</v>
      </c>
      <c r="H274" s="41" t="s">
        <v>535</v>
      </c>
      <c r="I274" s="41">
        <v>9</v>
      </c>
    </row>
    <row r="275" spans="1:10">
      <c r="A275" s="41">
        <v>257</v>
      </c>
      <c r="B275" s="41" t="s">
        <v>1354</v>
      </c>
      <c r="C275" s="41" t="s">
        <v>1498</v>
      </c>
      <c r="D275" s="163" t="s">
        <v>134</v>
      </c>
      <c r="E275" s="164">
        <v>44323</v>
      </c>
      <c r="F275" s="464" t="s">
        <v>1487</v>
      </c>
      <c r="G275" s="41">
        <v>0</v>
      </c>
      <c r="H275" s="41" t="s">
        <v>1126</v>
      </c>
      <c r="I275" s="41">
        <v>7</v>
      </c>
    </row>
    <row r="276" spans="1:10">
      <c r="A276" s="41">
        <v>258</v>
      </c>
      <c r="B276" s="41" t="s">
        <v>1355</v>
      </c>
      <c r="C276" s="41" t="s">
        <v>1500</v>
      </c>
      <c r="D276" s="163" t="s">
        <v>119</v>
      </c>
      <c r="E276" s="164">
        <v>44331</v>
      </c>
      <c r="F276" s="464" t="s">
        <v>1487</v>
      </c>
      <c r="G276" s="41">
        <v>0</v>
      </c>
      <c r="H276" s="41" t="s">
        <v>1417</v>
      </c>
      <c r="I276" s="41">
        <v>4</v>
      </c>
    </row>
    <row r="277" spans="1:10">
      <c r="A277" s="41">
        <v>259</v>
      </c>
      <c r="B277" s="41" t="s">
        <v>622</v>
      </c>
      <c r="C277" s="41" t="s">
        <v>1501</v>
      </c>
      <c r="D277" s="163" t="s">
        <v>223</v>
      </c>
      <c r="E277" s="164">
        <v>44352</v>
      </c>
      <c r="F277" s="464" t="s">
        <v>1487</v>
      </c>
      <c r="G277" s="41">
        <v>0</v>
      </c>
      <c r="H277" s="41" t="s">
        <v>1211</v>
      </c>
      <c r="I277" s="41">
        <v>3</v>
      </c>
    </row>
    <row r="278" spans="1:10">
      <c r="A278" s="41">
        <v>260</v>
      </c>
      <c r="B278" s="41" t="s">
        <v>224</v>
      </c>
      <c r="C278" s="173" t="s">
        <v>1505</v>
      </c>
      <c r="D278" s="163" t="s">
        <v>134</v>
      </c>
      <c r="E278" s="164">
        <v>44358</v>
      </c>
      <c r="F278" s="464" t="s">
        <v>1487</v>
      </c>
      <c r="G278" s="41">
        <v>1000</v>
      </c>
      <c r="H278" s="41" t="s">
        <v>1126</v>
      </c>
      <c r="I278" s="41">
        <v>8</v>
      </c>
      <c r="J278">
        <v>2000</v>
      </c>
    </row>
    <row r="280" spans="1:10">
      <c r="A280" s="41">
        <v>261</v>
      </c>
      <c r="B280" s="41" t="s">
        <v>1534</v>
      </c>
      <c r="C280" s="391" t="s">
        <v>1535</v>
      </c>
      <c r="D280" s="163" t="s">
        <v>1536</v>
      </c>
      <c r="E280" s="164">
        <v>44442</v>
      </c>
      <c r="F280" s="63" t="s">
        <v>9</v>
      </c>
      <c r="G280" s="41">
        <v>500</v>
      </c>
      <c r="H280" s="41" t="s">
        <v>1126</v>
      </c>
      <c r="I280" s="41">
        <v>9</v>
      </c>
    </row>
    <row r="281" spans="1:10" ht="17.399999999999999">
      <c r="A281" s="41">
        <v>262</v>
      </c>
      <c r="B281" s="41" t="s">
        <v>1537</v>
      </c>
      <c r="C281" s="41" t="s">
        <v>1556</v>
      </c>
      <c r="D281" s="163" t="s">
        <v>134</v>
      </c>
      <c r="E281" s="164">
        <v>44463</v>
      </c>
      <c r="F281" s="183" t="s">
        <v>1516</v>
      </c>
      <c r="G281" s="41">
        <v>2000</v>
      </c>
      <c r="H281" s="41" t="s">
        <v>1424</v>
      </c>
      <c r="I281" s="41">
        <v>2</v>
      </c>
    </row>
    <row r="282" spans="1:10" ht="17.399999999999999">
      <c r="A282" s="41">
        <v>263</v>
      </c>
      <c r="B282" s="41" t="s">
        <v>138</v>
      </c>
      <c r="C282" s="173" t="s">
        <v>1560</v>
      </c>
      <c r="D282" s="163" t="s">
        <v>134</v>
      </c>
      <c r="E282" s="164">
        <v>44471</v>
      </c>
      <c r="F282" s="183" t="s">
        <v>1516</v>
      </c>
      <c r="G282" s="41">
        <v>1400</v>
      </c>
      <c r="H282" s="41" t="s">
        <v>1338</v>
      </c>
      <c r="I282" s="41">
        <v>4</v>
      </c>
    </row>
    <row r="283" spans="1:10" ht="17.399999999999999">
      <c r="A283" s="41">
        <v>264</v>
      </c>
      <c r="B283" s="41" t="s">
        <v>146</v>
      </c>
      <c r="C283" s="173" t="s">
        <v>1562</v>
      </c>
      <c r="D283" s="163" t="s">
        <v>580</v>
      </c>
      <c r="E283" s="164">
        <v>44478</v>
      </c>
      <c r="F283" s="183" t="s">
        <v>1516</v>
      </c>
      <c r="G283" s="41">
        <v>10400</v>
      </c>
      <c r="H283" s="41" t="s">
        <v>1338</v>
      </c>
      <c r="I283" s="41">
        <v>5</v>
      </c>
    </row>
    <row r="284" spans="1:10" ht="17.399999999999999">
      <c r="A284" s="41">
        <v>265</v>
      </c>
      <c r="B284" s="41" t="s">
        <v>568</v>
      </c>
      <c r="C284" s="249" t="s">
        <v>1568</v>
      </c>
      <c r="D284" s="163" t="s">
        <v>134</v>
      </c>
      <c r="E284" s="164">
        <v>44485</v>
      </c>
      <c r="F284" s="183" t="s">
        <v>1516</v>
      </c>
      <c r="G284" s="41">
        <v>1300</v>
      </c>
      <c r="H284" s="41" t="s">
        <v>838</v>
      </c>
      <c r="I284" s="41">
        <v>13</v>
      </c>
    </row>
    <row r="285" spans="1:10" ht="17.399999999999999">
      <c r="A285" s="41">
        <v>266</v>
      </c>
      <c r="B285" s="41" t="s">
        <v>220</v>
      </c>
      <c r="C285" s="249" t="s">
        <v>755</v>
      </c>
      <c r="D285" s="163" t="s">
        <v>134</v>
      </c>
      <c r="E285" s="164">
        <v>44492</v>
      </c>
      <c r="F285" s="183" t="s">
        <v>1516</v>
      </c>
      <c r="G285" s="41">
        <v>1500</v>
      </c>
      <c r="H285" s="41" t="s">
        <v>918</v>
      </c>
      <c r="I285" s="41">
        <v>7</v>
      </c>
    </row>
    <row r="286" spans="1:10" ht="17.399999999999999">
      <c r="A286" s="41">
        <v>267</v>
      </c>
      <c r="B286" s="41" t="s">
        <v>208</v>
      </c>
      <c r="C286" s="41" t="s">
        <v>1569</v>
      </c>
      <c r="D286" s="163" t="s">
        <v>134</v>
      </c>
      <c r="E286" s="164">
        <v>44541</v>
      </c>
      <c r="F286" s="198" t="s">
        <v>497</v>
      </c>
      <c r="G286" s="41">
        <v>1000</v>
      </c>
      <c r="H286" s="41" t="s">
        <v>1424</v>
      </c>
      <c r="I286" s="41">
        <v>3</v>
      </c>
    </row>
    <row r="287" spans="1:10" ht="17.399999999999999">
      <c r="A287" s="41">
        <v>268</v>
      </c>
      <c r="B287" s="41" t="s">
        <v>1570</v>
      </c>
      <c r="C287" s="41" t="s">
        <v>1578</v>
      </c>
      <c r="D287" s="163" t="s">
        <v>1571</v>
      </c>
      <c r="E287" s="164">
        <v>44547</v>
      </c>
      <c r="F287" s="198" t="s">
        <v>497</v>
      </c>
      <c r="G287" s="487">
        <v>10000</v>
      </c>
      <c r="H287" s="41" t="s">
        <v>252</v>
      </c>
      <c r="I287" s="41">
        <v>2</v>
      </c>
    </row>
    <row r="288" spans="1:10" ht="17.399999999999999">
      <c r="A288" s="41">
        <v>269</v>
      </c>
      <c r="B288" s="41" t="s">
        <v>1354</v>
      </c>
      <c r="C288" s="41" t="s">
        <v>1582</v>
      </c>
      <c r="D288" s="163" t="s">
        <v>134</v>
      </c>
      <c r="E288" s="164">
        <v>44554</v>
      </c>
      <c r="F288" s="183" t="s">
        <v>1516</v>
      </c>
      <c r="G288" s="41">
        <v>1500</v>
      </c>
      <c r="H288" s="41" t="s">
        <v>1583</v>
      </c>
      <c r="I288" s="41">
        <v>10</v>
      </c>
    </row>
    <row r="289" spans="1:10" ht="17.399999999999999">
      <c r="A289" s="41">
        <v>270</v>
      </c>
      <c r="B289" s="41" t="s">
        <v>689</v>
      </c>
      <c r="C289" s="41" t="s">
        <v>956</v>
      </c>
      <c r="D289" s="163" t="s">
        <v>134</v>
      </c>
      <c r="E289" s="164">
        <v>44583</v>
      </c>
      <c r="F289" s="198" t="s">
        <v>497</v>
      </c>
      <c r="G289" s="41">
        <v>750</v>
      </c>
      <c r="H289" s="41" t="s">
        <v>1590</v>
      </c>
      <c r="I289" s="41">
        <v>1</v>
      </c>
    </row>
    <row r="290" spans="1:10" ht="17.399999999999999">
      <c r="A290" s="41">
        <v>271</v>
      </c>
      <c r="B290" s="41" t="s">
        <v>224</v>
      </c>
      <c r="C290" s="41" t="s">
        <v>1592</v>
      </c>
      <c r="D290" s="163" t="s">
        <v>134</v>
      </c>
      <c r="E290" s="164">
        <v>44590</v>
      </c>
      <c r="F290" s="183" t="s">
        <v>1516</v>
      </c>
      <c r="G290" s="41">
        <v>1000</v>
      </c>
      <c r="H290" s="41" t="s">
        <v>971</v>
      </c>
      <c r="I290" s="41">
        <v>4</v>
      </c>
    </row>
    <row r="291" spans="1:10" ht="17.399999999999999">
      <c r="A291" s="41">
        <v>272</v>
      </c>
      <c r="B291" s="41" t="s">
        <v>1540</v>
      </c>
      <c r="C291" s="173" t="s">
        <v>1594</v>
      </c>
      <c r="D291" s="163" t="s">
        <v>134</v>
      </c>
      <c r="E291" s="164">
        <v>44617</v>
      </c>
      <c r="F291" s="183" t="s">
        <v>1516</v>
      </c>
      <c r="G291" s="41">
        <v>1200</v>
      </c>
      <c r="H291" s="41" t="s">
        <v>1450</v>
      </c>
      <c r="I291" s="41">
        <v>2</v>
      </c>
    </row>
    <row r="292" spans="1:10" ht="17.399999999999999">
      <c r="A292" s="41">
        <v>273</v>
      </c>
      <c r="B292" s="41" t="s">
        <v>207</v>
      </c>
      <c r="C292" s="41" t="s">
        <v>1596</v>
      </c>
      <c r="D292" s="163" t="s">
        <v>205</v>
      </c>
      <c r="E292" s="164">
        <v>44626</v>
      </c>
      <c r="F292" s="183" t="s">
        <v>1516</v>
      </c>
      <c r="G292" s="41">
        <v>5068</v>
      </c>
      <c r="H292" s="41" t="s">
        <v>838</v>
      </c>
      <c r="I292" s="41">
        <v>14</v>
      </c>
    </row>
    <row r="293" spans="1:10" ht="17.399999999999999">
      <c r="A293" s="41">
        <v>274</v>
      </c>
      <c r="B293" s="41" t="s">
        <v>1538</v>
      </c>
      <c r="C293" s="41" t="s">
        <v>1600</v>
      </c>
      <c r="D293" s="163" t="s">
        <v>1601</v>
      </c>
      <c r="E293" s="164">
        <v>44633</v>
      </c>
      <c r="F293" s="183" t="s">
        <v>1516</v>
      </c>
      <c r="G293" s="41">
        <v>1617</v>
      </c>
      <c r="H293" s="41" t="s">
        <v>1450</v>
      </c>
      <c r="I293" s="41">
        <v>3</v>
      </c>
    </row>
    <row r="294" spans="1:10" ht="17.399999999999999">
      <c r="A294" s="41">
        <v>275</v>
      </c>
      <c r="B294" s="41" t="s">
        <v>1539</v>
      </c>
      <c r="C294" s="41" t="s">
        <v>1607</v>
      </c>
      <c r="D294" s="163" t="s">
        <v>1542</v>
      </c>
      <c r="E294" s="164">
        <v>44639</v>
      </c>
      <c r="F294" s="183" t="s">
        <v>1516</v>
      </c>
      <c r="G294" s="41"/>
      <c r="H294" s="41" t="s">
        <v>535</v>
      </c>
      <c r="I294" s="41">
        <v>10</v>
      </c>
    </row>
    <row r="295" spans="1:10" ht="17.399999999999999">
      <c r="A295" s="41">
        <v>276</v>
      </c>
      <c r="B295" s="41" t="s">
        <v>219</v>
      </c>
      <c r="C295" s="41" t="s">
        <v>1614</v>
      </c>
      <c r="D295" s="163" t="s">
        <v>134</v>
      </c>
      <c r="E295" s="164">
        <v>44646</v>
      </c>
      <c r="F295" s="183" t="s">
        <v>1516</v>
      </c>
      <c r="G295" s="41">
        <v>1700</v>
      </c>
      <c r="H295" s="41" t="s">
        <v>1613</v>
      </c>
      <c r="I295" s="41">
        <v>1</v>
      </c>
    </row>
    <row r="296" spans="1:10" ht="17.399999999999999">
      <c r="A296" s="41">
        <v>277</v>
      </c>
      <c r="B296" s="41" t="s">
        <v>139</v>
      </c>
      <c r="C296" s="41" t="s">
        <v>1615</v>
      </c>
      <c r="D296" s="163" t="s">
        <v>153</v>
      </c>
      <c r="E296" s="164">
        <v>44652</v>
      </c>
      <c r="F296" s="183" t="s">
        <v>1516</v>
      </c>
      <c r="G296" s="41">
        <v>6963</v>
      </c>
      <c r="H296" s="41" t="s">
        <v>1450</v>
      </c>
      <c r="I296" s="41">
        <v>4</v>
      </c>
    </row>
    <row r="297" spans="1:10" ht="17.399999999999999">
      <c r="A297" s="41">
        <v>278</v>
      </c>
      <c r="B297" s="41" t="s">
        <v>1572</v>
      </c>
      <c r="C297" s="41" t="s">
        <v>914</v>
      </c>
      <c r="D297" s="163" t="s">
        <v>715</v>
      </c>
      <c r="E297" s="164">
        <v>44660</v>
      </c>
      <c r="F297" s="198" t="s">
        <v>497</v>
      </c>
      <c r="G297" s="41">
        <v>3200</v>
      </c>
      <c r="H297" s="41" t="s">
        <v>1177</v>
      </c>
      <c r="I297" s="41">
        <v>3</v>
      </c>
    </row>
    <row r="298" spans="1:10" ht="17.399999999999999">
      <c r="A298" s="41">
        <v>279</v>
      </c>
      <c r="B298" s="41" t="s">
        <v>137</v>
      </c>
      <c r="C298" s="41" t="s">
        <v>1620</v>
      </c>
      <c r="D298" s="163" t="s">
        <v>1543</v>
      </c>
      <c r="E298" s="164">
        <v>44673</v>
      </c>
      <c r="F298" s="183" t="s">
        <v>1516</v>
      </c>
      <c r="G298" s="41"/>
      <c r="H298" s="41" t="s">
        <v>918</v>
      </c>
      <c r="I298" s="41">
        <v>8</v>
      </c>
    </row>
    <row r="299" spans="1:10" ht="17.399999999999999">
      <c r="A299" s="41">
        <v>280</v>
      </c>
      <c r="B299" s="41" t="s">
        <v>212</v>
      </c>
      <c r="C299" s="391" t="s">
        <v>1625</v>
      </c>
      <c r="D299" s="163" t="s">
        <v>134</v>
      </c>
      <c r="E299" s="164">
        <v>44681</v>
      </c>
      <c r="F299" s="183" t="s">
        <v>1516</v>
      </c>
      <c r="G299" s="41">
        <v>3200</v>
      </c>
      <c r="H299" s="41" t="s">
        <v>1424</v>
      </c>
      <c r="I299" s="41">
        <v>4</v>
      </c>
      <c r="J299" s="502">
        <v>16800</v>
      </c>
    </row>
    <row r="300" spans="1:10" ht="17.399999999999999">
      <c r="A300" s="41">
        <v>281</v>
      </c>
      <c r="B300" s="41" t="s">
        <v>1541</v>
      </c>
      <c r="C300" s="41" t="s">
        <v>963</v>
      </c>
      <c r="D300" s="163" t="s">
        <v>223</v>
      </c>
      <c r="E300" s="164">
        <v>44611</v>
      </c>
      <c r="F300" s="183" t="s">
        <v>1516</v>
      </c>
      <c r="G300" s="41">
        <v>6383</v>
      </c>
      <c r="H300" s="41" t="s">
        <v>1211</v>
      </c>
      <c r="I300" s="41">
        <v>4</v>
      </c>
    </row>
    <row r="301" spans="1:10" ht="17.399999999999999">
      <c r="A301" s="41">
        <v>282</v>
      </c>
      <c r="B301" s="41" t="s">
        <v>1355</v>
      </c>
      <c r="C301" s="41" t="s">
        <v>1630</v>
      </c>
      <c r="D301" s="163" t="s">
        <v>119</v>
      </c>
      <c r="E301" s="164">
        <v>44563</v>
      </c>
      <c r="F301" s="183" t="s">
        <v>1516</v>
      </c>
      <c r="G301" s="41"/>
      <c r="H301" s="41" t="s">
        <v>1417</v>
      </c>
      <c r="I301" s="41">
        <v>5</v>
      </c>
    </row>
    <row r="302" spans="1:10" ht="17.399999999999999">
      <c r="A302" s="41">
        <v>283</v>
      </c>
      <c r="B302" s="41" t="s">
        <v>209</v>
      </c>
      <c r="C302" s="41" t="s">
        <v>1632</v>
      </c>
      <c r="D302" s="163" t="s">
        <v>880</v>
      </c>
      <c r="E302" s="164">
        <v>44702</v>
      </c>
      <c r="F302" s="183" t="s">
        <v>1516</v>
      </c>
      <c r="G302" s="41"/>
      <c r="H302" s="41" t="s">
        <v>1450</v>
      </c>
      <c r="I302" s="41">
        <v>5</v>
      </c>
    </row>
    <row r="304" spans="1:10">
      <c r="A304" s="41">
        <v>284</v>
      </c>
      <c r="B304" s="41" t="s">
        <v>1638</v>
      </c>
      <c r="C304" s="454" t="s">
        <v>1639</v>
      </c>
      <c r="D304" s="163" t="s">
        <v>1642</v>
      </c>
      <c r="E304" s="164">
        <v>44807</v>
      </c>
      <c r="F304" s="63" t="s">
        <v>9</v>
      </c>
      <c r="G304" s="41">
        <v>500</v>
      </c>
      <c r="H304" s="41" t="s">
        <v>1641</v>
      </c>
      <c r="I304" s="41">
        <v>0</v>
      </c>
    </row>
    <row r="305" spans="1:9">
      <c r="A305" s="41"/>
      <c r="B305" s="41" t="s">
        <v>1541</v>
      </c>
      <c r="C305" s="434" t="s">
        <v>1406</v>
      </c>
      <c r="D305" s="163" t="s">
        <v>223</v>
      </c>
      <c r="E305" s="164">
        <v>44813</v>
      </c>
      <c r="F305" s="63" t="s">
        <v>9</v>
      </c>
      <c r="G305" s="41"/>
      <c r="H305" s="41"/>
      <c r="I305" s="41"/>
    </row>
    <row r="306" spans="1:9" ht="17.399999999999999">
      <c r="A306" s="41">
        <v>285</v>
      </c>
      <c r="B306" s="41" t="s">
        <v>222</v>
      </c>
      <c r="C306" s="41" t="s">
        <v>1703</v>
      </c>
      <c r="D306" s="163" t="s">
        <v>134</v>
      </c>
      <c r="E306" s="164">
        <v>44821</v>
      </c>
      <c r="F306" s="183" t="s">
        <v>1516</v>
      </c>
      <c r="G306" s="41">
        <v>2000</v>
      </c>
      <c r="H306" s="41" t="s">
        <v>1211</v>
      </c>
      <c r="I306" s="41">
        <v>5</v>
      </c>
    </row>
    <row r="307" spans="1:9" ht="17.399999999999999">
      <c r="A307" s="41">
        <v>286</v>
      </c>
      <c r="B307" s="41" t="s">
        <v>1704</v>
      </c>
      <c r="C307" s="41" t="s">
        <v>1717</v>
      </c>
      <c r="D307" s="163" t="s">
        <v>134</v>
      </c>
      <c r="E307" s="164">
        <v>44827</v>
      </c>
      <c r="F307" s="183" t="s">
        <v>1516</v>
      </c>
      <c r="G307" s="41">
        <v>2000</v>
      </c>
      <c r="H307" s="41" t="s">
        <v>971</v>
      </c>
      <c r="I307" s="41">
        <v>5</v>
      </c>
    </row>
    <row r="308" spans="1:9" ht="17.399999999999999">
      <c r="A308" s="41">
        <v>287</v>
      </c>
      <c r="B308" s="41" t="s">
        <v>142</v>
      </c>
      <c r="C308" s="243" t="s">
        <v>1724</v>
      </c>
      <c r="D308" s="163" t="s">
        <v>1721</v>
      </c>
      <c r="E308" s="164">
        <v>44835</v>
      </c>
      <c r="F308" s="183" t="s">
        <v>1516</v>
      </c>
      <c r="G308" s="41">
        <v>6485</v>
      </c>
      <c r="H308" s="41" t="s">
        <v>1719</v>
      </c>
      <c r="I308" s="41">
        <v>1</v>
      </c>
    </row>
    <row r="309" spans="1:9" ht="17.399999999999999">
      <c r="A309" s="41">
        <v>288</v>
      </c>
      <c r="B309" s="41" t="s">
        <v>1705</v>
      </c>
      <c r="C309" s="41" t="s">
        <v>1725</v>
      </c>
      <c r="D309" s="163" t="s">
        <v>134</v>
      </c>
      <c r="E309" s="164">
        <v>44842</v>
      </c>
      <c r="F309" s="183" t="s">
        <v>1516</v>
      </c>
      <c r="G309" s="41">
        <v>2500</v>
      </c>
      <c r="H309" s="41" t="s">
        <v>1726</v>
      </c>
      <c r="I309" s="41">
        <v>1</v>
      </c>
    </row>
    <row r="310" spans="1:9" ht="17.399999999999999">
      <c r="A310" s="41">
        <v>289</v>
      </c>
      <c r="B310" s="41" t="s">
        <v>143</v>
      </c>
      <c r="C310" s="41" t="s">
        <v>1739</v>
      </c>
      <c r="D310" s="163" t="s">
        <v>1702</v>
      </c>
      <c r="E310" s="164">
        <v>44849</v>
      </c>
      <c r="F310" s="183" t="s">
        <v>1516</v>
      </c>
      <c r="G310" s="41">
        <v>5597</v>
      </c>
      <c r="H310" s="41" t="s">
        <v>1740</v>
      </c>
      <c r="I310" s="41">
        <v>1</v>
      </c>
    </row>
    <row r="311" spans="1:9" ht="17.399999999999999">
      <c r="A311" s="41">
        <v>290</v>
      </c>
      <c r="B311" s="41" t="s">
        <v>220</v>
      </c>
      <c r="C311" s="41" t="s">
        <v>1742</v>
      </c>
      <c r="D311" s="163" t="s">
        <v>134</v>
      </c>
      <c r="E311" s="164">
        <v>44856</v>
      </c>
      <c r="F311" s="183" t="s">
        <v>1516</v>
      </c>
      <c r="G311" s="41">
        <v>2000</v>
      </c>
      <c r="H311" s="41" t="s">
        <v>971</v>
      </c>
      <c r="I311" s="41">
        <v>6</v>
      </c>
    </row>
    <row r="312" spans="1:9" ht="17.399999999999999">
      <c r="A312" s="41">
        <v>291</v>
      </c>
      <c r="B312" s="41" t="s">
        <v>136</v>
      </c>
      <c r="C312" s="41" t="s">
        <v>1743</v>
      </c>
      <c r="D312" s="163" t="s">
        <v>151</v>
      </c>
      <c r="E312" s="164">
        <v>44863</v>
      </c>
      <c r="F312" s="183" t="s">
        <v>1516</v>
      </c>
      <c r="G312" s="41">
        <v>4069</v>
      </c>
      <c r="H312" s="41" t="s">
        <v>1211</v>
      </c>
      <c r="I312" s="41">
        <v>6</v>
      </c>
    </row>
    <row r="313" spans="1:9" ht="17.399999999999999">
      <c r="A313" s="41">
        <v>292</v>
      </c>
      <c r="B313" s="41" t="s">
        <v>211</v>
      </c>
      <c r="C313" s="41" t="s">
        <v>1748</v>
      </c>
      <c r="D313" s="163" t="s">
        <v>1258</v>
      </c>
      <c r="E313" s="164">
        <v>44890</v>
      </c>
      <c r="F313" s="183" t="s">
        <v>1516</v>
      </c>
      <c r="G313" s="487">
        <v>16000</v>
      </c>
      <c r="H313" s="41" t="s">
        <v>1719</v>
      </c>
      <c r="I313" s="41">
        <v>2</v>
      </c>
    </row>
    <row r="314" spans="1:9" ht="17.399999999999999">
      <c r="A314" s="41">
        <v>293</v>
      </c>
      <c r="B314" s="41" t="s">
        <v>568</v>
      </c>
      <c r="C314" s="41" t="s">
        <v>1754</v>
      </c>
      <c r="D314" s="163" t="s">
        <v>134</v>
      </c>
      <c r="E314" s="164">
        <v>44898</v>
      </c>
      <c r="F314" s="183" t="s">
        <v>1516</v>
      </c>
      <c r="G314" s="487">
        <v>1800</v>
      </c>
      <c r="H314" s="41" t="s">
        <v>691</v>
      </c>
      <c r="I314" s="41">
        <v>2</v>
      </c>
    </row>
    <row r="315" spans="1:9" ht="17.399999999999999">
      <c r="A315" s="41">
        <v>294</v>
      </c>
      <c r="B315" s="41" t="s">
        <v>1706</v>
      </c>
      <c r="C315" s="41" t="s">
        <v>1759</v>
      </c>
      <c r="D315" s="163" t="s">
        <v>134</v>
      </c>
      <c r="E315" s="164">
        <v>44905</v>
      </c>
      <c r="F315" s="198" t="s">
        <v>497</v>
      </c>
      <c r="G315" s="487">
        <v>2700</v>
      </c>
      <c r="H315" s="41" t="s">
        <v>1758</v>
      </c>
      <c r="I315" s="41">
        <v>6</v>
      </c>
    </row>
    <row r="316" spans="1:9" ht="17.399999999999999">
      <c r="A316" s="41">
        <v>295</v>
      </c>
      <c r="B316" s="41" t="s">
        <v>1171</v>
      </c>
      <c r="C316" s="41" t="s">
        <v>1761</v>
      </c>
      <c r="D316" s="163" t="s">
        <v>1173</v>
      </c>
      <c r="E316" s="164">
        <v>44912</v>
      </c>
      <c r="F316" s="198" t="s">
        <v>497</v>
      </c>
      <c r="G316" s="487">
        <v>15000</v>
      </c>
      <c r="H316" s="41" t="s">
        <v>1762</v>
      </c>
      <c r="I316" s="41">
        <v>1</v>
      </c>
    </row>
    <row r="317" spans="1:9" ht="17.399999999999999">
      <c r="A317" s="41">
        <v>296</v>
      </c>
      <c r="B317" s="41" t="s">
        <v>1355</v>
      </c>
      <c r="C317" s="41" t="s">
        <v>377</v>
      </c>
      <c r="D317" s="163" t="s">
        <v>119</v>
      </c>
      <c r="E317" s="164">
        <v>44919</v>
      </c>
      <c r="F317" s="183" t="s">
        <v>1516</v>
      </c>
      <c r="G317" s="487">
        <v>3600</v>
      </c>
      <c r="H317" s="41" t="s">
        <v>1126</v>
      </c>
      <c r="I317" s="41">
        <v>11</v>
      </c>
    </row>
    <row r="318" spans="1:9" ht="17.399999999999999">
      <c r="A318" s="41">
        <v>297</v>
      </c>
      <c r="B318" s="41" t="s">
        <v>1354</v>
      </c>
      <c r="C318" s="41" t="s">
        <v>893</v>
      </c>
      <c r="D318" s="163" t="s">
        <v>134</v>
      </c>
      <c r="E318" s="164">
        <v>44926</v>
      </c>
      <c r="F318" s="183" t="s">
        <v>1516</v>
      </c>
      <c r="G318" s="487">
        <v>3000</v>
      </c>
      <c r="H318" s="41" t="s">
        <v>1768</v>
      </c>
      <c r="I318" s="41">
        <v>1</v>
      </c>
    </row>
    <row r="319" spans="1:9" ht="17.399999999999999">
      <c r="A319" s="41">
        <v>298</v>
      </c>
      <c r="B319" s="41" t="s">
        <v>137</v>
      </c>
      <c r="C319" s="41" t="s">
        <v>370</v>
      </c>
      <c r="D319" s="163" t="s">
        <v>1543</v>
      </c>
      <c r="E319" s="164">
        <v>44933</v>
      </c>
      <c r="F319" s="183" t="s">
        <v>1516</v>
      </c>
      <c r="G319" s="487">
        <v>5203</v>
      </c>
      <c r="H319" s="41" t="s">
        <v>1769</v>
      </c>
      <c r="I319" s="41">
        <v>1</v>
      </c>
    </row>
    <row r="320" spans="1:9" ht="17.399999999999999">
      <c r="A320" s="41">
        <v>299</v>
      </c>
      <c r="B320" s="41" t="s">
        <v>1175</v>
      </c>
      <c r="C320" s="173" t="s">
        <v>1771</v>
      </c>
      <c r="D320" s="163" t="s">
        <v>134</v>
      </c>
      <c r="E320" s="164">
        <v>44940</v>
      </c>
      <c r="F320" s="198" t="s">
        <v>497</v>
      </c>
      <c r="G320" s="487">
        <v>1700</v>
      </c>
      <c r="H320" s="41" t="s">
        <v>1770</v>
      </c>
      <c r="I320" s="41">
        <v>1</v>
      </c>
    </row>
    <row r="321" spans="1:9" ht="17.399999999999999">
      <c r="A321" s="41">
        <v>300</v>
      </c>
      <c r="B321" s="41" t="s">
        <v>1570</v>
      </c>
      <c r="C321" s="249" t="s">
        <v>1772</v>
      </c>
      <c r="D321" s="163" t="s">
        <v>1571</v>
      </c>
      <c r="E321" s="164">
        <v>44946</v>
      </c>
      <c r="F321" s="198" t="s">
        <v>497</v>
      </c>
      <c r="G321" s="487">
        <v>9500</v>
      </c>
      <c r="H321" s="41" t="s">
        <v>1590</v>
      </c>
      <c r="I321" s="41">
        <v>2</v>
      </c>
    </row>
    <row r="322" spans="1:9" ht="17.399999999999999">
      <c r="A322" s="41">
        <v>301</v>
      </c>
      <c r="B322" s="41" t="s">
        <v>140</v>
      </c>
      <c r="C322" s="41" t="s">
        <v>1773</v>
      </c>
      <c r="D322" s="163" t="s">
        <v>134</v>
      </c>
      <c r="E322" s="164">
        <v>44955</v>
      </c>
      <c r="F322" s="183" t="s">
        <v>1516</v>
      </c>
      <c r="G322" s="487">
        <v>2200</v>
      </c>
      <c r="H322" s="41" t="s">
        <v>1726</v>
      </c>
      <c r="I322" s="41">
        <v>2</v>
      </c>
    </row>
    <row r="323" spans="1:9" ht="17.399999999999999">
      <c r="A323" s="41">
        <v>302</v>
      </c>
      <c r="B323" s="41" t="s">
        <v>133</v>
      </c>
      <c r="C323" s="41" t="s">
        <v>1774</v>
      </c>
      <c r="D323" s="163" t="s">
        <v>134</v>
      </c>
      <c r="E323" s="164">
        <v>44975</v>
      </c>
      <c r="F323" s="183" t="s">
        <v>1516</v>
      </c>
      <c r="G323" s="487">
        <v>2300</v>
      </c>
      <c r="H323" s="41" t="s">
        <v>535</v>
      </c>
      <c r="I323" s="41">
        <v>11</v>
      </c>
    </row>
    <row r="324" spans="1:9" ht="17.399999999999999">
      <c r="A324" s="41">
        <v>303</v>
      </c>
      <c r="B324" s="41" t="s">
        <v>139</v>
      </c>
      <c r="C324" s="41" t="s">
        <v>1775</v>
      </c>
      <c r="D324" s="163" t="s">
        <v>153</v>
      </c>
      <c r="E324" s="164">
        <v>44988</v>
      </c>
      <c r="F324" s="183" t="s">
        <v>1516</v>
      </c>
      <c r="G324" s="487">
        <v>6126</v>
      </c>
      <c r="H324" s="41" t="s">
        <v>1424</v>
      </c>
      <c r="I324" s="41">
        <v>5</v>
      </c>
    </row>
    <row r="325" spans="1:9" ht="17.399999999999999">
      <c r="A325" s="41">
        <v>304</v>
      </c>
      <c r="B325" s="41" t="s">
        <v>1707</v>
      </c>
      <c r="C325" s="41" t="s">
        <v>1776</v>
      </c>
      <c r="D325" s="163" t="s">
        <v>1701</v>
      </c>
      <c r="E325" s="164">
        <v>45009</v>
      </c>
      <c r="F325" s="183" t="s">
        <v>1516</v>
      </c>
      <c r="G325" s="487">
        <v>3200</v>
      </c>
      <c r="H325" s="41" t="s">
        <v>915</v>
      </c>
      <c r="I325" s="41">
        <v>7</v>
      </c>
    </row>
    <row r="326" spans="1:9" ht="17.399999999999999">
      <c r="A326" s="41">
        <v>305</v>
      </c>
      <c r="B326" s="41" t="s">
        <v>1709</v>
      </c>
      <c r="C326" s="41" t="s">
        <v>1777</v>
      </c>
      <c r="D326" s="163" t="s">
        <v>1778</v>
      </c>
      <c r="E326" s="164">
        <v>45031</v>
      </c>
      <c r="F326" s="183" t="s">
        <v>1516</v>
      </c>
      <c r="G326" s="41"/>
      <c r="H326" s="41" t="s">
        <v>1590</v>
      </c>
      <c r="I326" s="41">
        <v>3</v>
      </c>
    </row>
    <row r="327" spans="1:9" ht="17.399999999999999">
      <c r="A327" s="41">
        <v>306</v>
      </c>
      <c r="B327" s="41" t="s">
        <v>1708</v>
      </c>
      <c r="C327" s="41" t="s">
        <v>1780</v>
      </c>
      <c r="D327" s="163" t="s">
        <v>1781</v>
      </c>
      <c r="E327" s="164">
        <v>45038</v>
      </c>
      <c r="F327" s="183" t="s">
        <v>1516</v>
      </c>
      <c r="G327" s="41"/>
      <c r="H327" s="41" t="s">
        <v>535</v>
      </c>
      <c r="I327" s="41">
        <v>12</v>
      </c>
    </row>
    <row r="329" spans="1:9">
      <c r="A329" s="41">
        <v>307</v>
      </c>
      <c r="B329" s="41" t="s">
        <v>1783</v>
      </c>
      <c r="C329" s="454" t="s">
        <v>1790</v>
      </c>
      <c r="D329" s="163" t="s">
        <v>1789</v>
      </c>
      <c r="E329" s="164">
        <v>45164</v>
      </c>
      <c r="F329" s="63" t="s">
        <v>9</v>
      </c>
      <c r="G329" s="41">
        <v>700</v>
      </c>
      <c r="H329" s="41" t="s">
        <v>1788</v>
      </c>
      <c r="I329" s="41">
        <v>1</v>
      </c>
    </row>
    <row r="330" spans="1:9">
      <c r="A330" s="41">
        <v>308</v>
      </c>
      <c r="B330" s="41" t="s">
        <v>1784</v>
      </c>
      <c r="C330" s="163"/>
      <c r="D330" s="163"/>
      <c r="E330" s="164"/>
      <c r="F330" s="63" t="s">
        <v>9</v>
      </c>
      <c r="G330" s="41"/>
      <c r="H330" s="41"/>
      <c r="I330" s="41"/>
    </row>
    <row r="331" spans="1:9">
      <c r="A331" s="41">
        <v>309</v>
      </c>
      <c r="B331" s="41" t="s">
        <v>563</v>
      </c>
      <c r="C331" s="41"/>
      <c r="D331" s="163"/>
      <c r="E331" s="164"/>
      <c r="F331" s="63" t="s">
        <v>9</v>
      </c>
      <c r="G331" s="41"/>
      <c r="H331" s="41"/>
      <c r="I331" s="41"/>
    </row>
    <row r="332" spans="1:9">
      <c r="A332" s="41">
        <v>310</v>
      </c>
      <c r="B332" s="41" t="s">
        <v>139</v>
      </c>
      <c r="C332" s="41"/>
      <c r="D332" s="163"/>
      <c r="E332" s="164"/>
      <c r="F332" s="63" t="s">
        <v>9</v>
      </c>
      <c r="G332" s="41"/>
      <c r="H332" s="41"/>
      <c r="I332" s="41"/>
    </row>
    <row r="333" spans="1:9">
      <c r="A333" s="41">
        <v>311</v>
      </c>
      <c r="B333" s="41" t="s">
        <v>1355</v>
      </c>
      <c r="C333" s="243"/>
      <c r="D333" s="163"/>
      <c r="E333" s="164"/>
      <c r="F333" s="63" t="s">
        <v>9</v>
      </c>
      <c r="G333" s="41"/>
      <c r="H333" s="41"/>
      <c r="I333" s="41"/>
    </row>
    <row r="334" spans="1:9" ht="17.399999999999999">
      <c r="A334" s="41">
        <v>312</v>
      </c>
      <c r="B334" s="41" t="s">
        <v>1785</v>
      </c>
      <c r="C334" s="41"/>
      <c r="D334" s="163"/>
      <c r="E334" s="164"/>
      <c r="F334" s="183" t="s">
        <v>1516</v>
      </c>
      <c r="G334" s="41"/>
      <c r="H334" s="41"/>
      <c r="I334" s="41"/>
    </row>
    <row r="335" spans="1:9" ht="17.399999999999999">
      <c r="A335" s="41">
        <v>313</v>
      </c>
      <c r="B335" s="41" t="s">
        <v>207</v>
      </c>
      <c r="C335" s="41"/>
      <c r="D335" s="163"/>
      <c r="E335" s="164"/>
      <c r="F335" s="183" t="s">
        <v>1516</v>
      </c>
      <c r="G335" s="41"/>
      <c r="H335" s="41"/>
      <c r="I335" s="41"/>
    </row>
    <row r="336" spans="1:9" ht="17.399999999999999">
      <c r="A336" s="41">
        <v>314</v>
      </c>
      <c r="B336" s="41" t="s">
        <v>1595</v>
      </c>
      <c r="C336" s="41"/>
      <c r="D336" s="163"/>
      <c r="E336" s="164"/>
      <c r="F336" s="183" t="s">
        <v>1516</v>
      </c>
      <c r="G336" s="41"/>
      <c r="H336" s="41"/>
      <c r="I336" s="41"/>
    </row>
    <row r="337" spans="1:9" ht="17.399999999999999">
      <c r="A337" s="41">
        <v>315</v>
      </c>
      <c r="B337" s="41" t="s">
        <v>1718</v>
      </c>
      <c r="C337" s="41"/>
      <c r="D337" s="163"/>
      <c r="E337" s="164"/>
      <c r="F337" s="183" t="s">
        <v>1516</v>
      </c>
      <c r="G337" s="41"/>
      <c r="H337" s="41"/>
      <c r="I337" s="41"/>
    </row>
    <row r="338" spans="1:9" ht="17.399999999999999">
      <c r="A338" s="41">
        <v>316</v>
      </c>
      <c r="B338" s="41" t="s">
        <v>1707</v>
      </c>
      <c r="C338" s="41"/>
      <c r="D338" s="163"/>
      <c r="E338" s="164"/>
      <c r="F338" s="183" t="s">
        <v>1516</v>
      </c>
      <c r="G338" s="487"/>
      <c r="H338" s="41"/>
      <c r="I338" s="41"/>
    </row>
    <row r="339" spans="1:9" ht="17.399999999999999">
      <c r="A339" s="41">
        <v>317</v>
      </c>
      <c r="B339" s="41" t="s">
        <v>1782</v>
      </c>
      <c r="C339" s="41"/>
      <c r="D339" s="163"/>
      <c r="E339" s="164"/>
      <c r="F339" s="183" t="s">
        <v>1516</v>
      </c>
      <c r="G339" s="487"/>
      <c r="H339" s="41"/>
      <c r="I339" s="41"/>
    </row>
    <row r="340" spans="1:9" ht="17.399999999999999">
      <c r="A340" s="41">
        <v>318</v>
      </c>
      <c r="B340" s="41" t="s">
        <v>1602</v>
      </c>
      <c r="C340" s="41"/>
      <c r="D340" s="163"/>
      <c r="E340" s="164"/>
      <c r="F340" s="183" t="s">
        <v>1516</v>
      </c>
      <c r="G340" s="487"/>
      <c r="H340" s="41"/>
      <c r="I340" s="41"/>
    </row>
    <row r="341" spans="1:9" ht="17.399999999999999">
      <c r="A341" s="41">
        <v>319</v>
      </c>
      <c r="B341" s="41" t="s">
        <v>1786</v>
      </c>
      <c r="C341" s="41"/>
      <c r="D341" s="163"/>
      <c r="E341" s="164"/>
      <c r="F341" s="198" t="s">
        <v>497</v>
      </c>
      <c r="G341" s="487"/>
      <c r="H341" s="41"/>
      <c r="I341" s="41"/>
    </row>
    <row r="342" spans="1:9" ht="17.399999999999999">
      <c r="A342" s="41">
        <v>320</v>
      </c>
      <c r="B342" s="41" t="s">
        <v>563</v>
      </c>
      <c r="C342" s="41"/>
      <c r="D342" s="163"/>
      <c r="E342" s="164"/>
      <c r="F342" s="198" t="s">
        <v>497</v>
      </c>
      <c r="G342" s="487"/>
      <c r="H342" s="41"/>
      <c r="I342" s="41"/>
    </row>
    <row r="343" spans="1:9" ht="17.399999999999999">
      <c r="A343" s="41">
        <v>321</v>
      </c>
      <c r="B343" s="41" t="s">
        <v>1354</v>
      </c>
      <c r="C343" s="41"/>
      <c r="D343" s="163"/>
      <c r="E343" s="164"/>
      <c r="F343" s="183" t="s">
        <v>1516</v>
      </c>
      <c r="G343" s="487"/>
      <c r="H343" s="41"/>
      <c r="I343" s="41"/>
    </row>
    <row r="344" spans="1:9" ht="17.399999999999999">
      <c r="A344" s="41">
        <v>322</v>
      </c>
      <c r="B344" s="41" t="s">
        <v>1355</v>
      </c>
      <c r="C344" s="41"/>
      <c r="D344" s="163"/>
      <c r="E344" s="164"/>
      <c r="F344" s="183" t="s">
        <v>1516</v>
      </c>
      <c r="G344" s="487"/>
      <c r="H344" s="41"/>
      <c r="I344" s="41"/>
    </row>
    <row r="345" spans="1:9" ht="17.399999999999999">
      <c r="A345" s="41">
        <v>323</v>
      </c>
      <c r="B345" s="41" t="s">
        <v>212</v>
      </c>
      <c r="C345" s="173"/>
      <c r="D345" s="163"/>
      <c r="E345" s="164"/>
      <c r="F345" s="198" t="s">
        <v>497</v>
      </c>
      <c r="G345" s="487"/>
      <c r="H345" s="41"/>
      <c r="I345" s="41"/>
    </row>
    <row r="346" spans="1:9" ht="17.399999999999999">
      <c r="A346" s="41">
        <v>324</v>
      </c>
      <c r="B346" s="41" t="s">
        <v>962</v>
      </c>
      <c r="C346" s="249"/>
      <c r="D346" s="163"/>
      <c r="E346" s="164"/>
      <c r="F346" s="198" t="s">
        <v>497</v>
      </c>
      <c r="G346" s="487"/>
      <c r="H346" s="41"/>
      <c r="I346" s="41"/>
    </row>
    <row r="347" spans="1:9" ht="17.399999999999999">
      <c r="A347" s="41">
        <v>325</v>
      </c>
      <c r="B347" s="41" t="s">
        <v>1460</v>
      </c>
      <c r="C347" s="41"/>
      <c r="D347" s="163"/>
      <c r="E347" s="164"/>
      <c r="F347" s="183" t="s">
        <v>1516</v>
      </c>
      <c r="G347" s="487"/>
      <c r="H347" s="41"/>
      <c r="I347" s="41"/>
    </row>
    <row r="348" spans="1:9" ht="17.399999999999999">
      <c r="A348" s="41">
        <v>326</v>
      </c>
      <c r="B348" s="41" t="s">
        <v>1787</v>
      </c>
      <c r="C348" s="41"/>
      <c r="D348" s="163"/>
      <c r="E348" s="164"/>
      <c r="F348" s="183" t="s">
        <v>1516</v>
      </c>
      <c r="G348" s="487"/>
      <c r="H348" s="41"/>
      <c r="I348" s="41"/>
    </row>
    <row r="349" spans="1:9" ht="17.399999999999999">
      <c r="A349" s="41">
        <v>327</v>
      </c>
      <c r="B349" s="41" t="s">
        <v>222</v>
      </c>
      <c r="C349" s="41"/>
      <c r="D349" s="163"/>
      <c r="E349" s="164"/>
      <c r="F349" s="183" t="s">
        <v>1516</v>
      </c>
      <c r="G349" s="487"/>
      <c r="H349" s="41"/>
      <c r="I349" s="41"/>
    </row>
    <row r="350" spans="1:9" ht="17.399999999999999">
      <c r="A350" s="41">
        <v>328</v>
      </c>
      <c r="B350" s="41" t="s">
        <v>136</v>
      </c>
      <c r="C350" s="41"/>
      <c r="D350" s="163"/>
      <c r="E350" s="164"/>
      <c r="F350" s="183" t="s">
        <v>1516</v>
      </c>
      <c r="G350" s="487"/>
      <c r="H350" s="41"/>
      <c r="I350" s="41"/>
    </row>
    <row r="351" spans="1:9" ht="17.399999999999999">
      <c r="A351" s="41">
        <v>329</v>
      </c>
      <c r="B351" s="41" t="s">
        <v>209</v>
      </c>
      <c r="C351" s="41"/>
      <c r="D351" s="163"/>
      <c r="E351" s="164"/>
      <c r="F351" s="183" t="s">
        <v>1516</v>
      </c>
      <c r="G351" s="41"/>
      <c r="H351" s="41"/>
      <c r="I351" s="41"/>
    </row>
    <row r="352" spans="1:9" ht="17.399999999999999">
      <c r="A352" s="41">
        <v>330</v>
      </c>
      <c r="B352" s="41" t="s">
        <v>568</v>
      </c>
      <c r="C352" s="41"/>
      <c r="D352" s="163"/>
      <c r="E352" s="164"/>
      <c r="F352" s="183" t="s">
        <v>1516</v>
      </c>
      <c r="G352" s="41"/>
      <c r="H352" s="41"/>
      <c r="I352" s="41"/>
    </row>
    <row r="353" spans="1:9" ht="17.399999999999999">
      <c r="A353" s="41">
        <v>331</v>
      </c>
      <c r="B353" s="41" t="s">
        <v>1488</v>
      </c>
      <c r="C353" s="41"/>
      <c r="D353" s="41"/>
      <c r="E353" s="41"/>
      <c r="F353" s="183" t="s">
        <v>1516</v>
      </c>
      <c r="G353" s="41"/>
      <c r="H353" s="41"/>
      <c r="I353" s="41"/>
    </row>
    <row r="354" spans="1:9" ht="17.399999999999999">
      <c r="A354" s="41">
        <v>332</v>
      </c>
      <c r="B354" s="41" t="s">
        <v>219</v>
      </c>
      <c r="C354" s="41"/>
      <c r="D354" s="41"/>
      <c r="E354" s="41"/>
      <c r="F354" s="183" t="s">
        <v>1516</v>
      </c>
      <c r="G354" s="41"/>
      <c r="H354" s="41"/>
      <c r="I354" s="41"/>
    </row>
    <row r="355" spans="1:9" ht="17.399999999999999">
      <c r="A355" s="41">
        <v>333</v>
      </c>
      <c r="B355" s="41" t="s">
        <v>139</v>
      </c>
      <c r="C355" s="41"/>
      <c r="D355" s="41"/>
      <c r="E355" s="41"/>
      <c r="F355" s="183" t="s">
        <v>1516</v>
      </c>
      <c r="G355" s="41"/>
      <c r="H355" s="41"/>
      <c r="I355" s="41"/>
    </row>
  </sheetData>
  <phoneticPr fontId="26" type="noConversion"/>
  <pageMargins left="0.75" right="0.75" top="1" bottom="1" header="0.5" footer="0.5"/>
  <pageSetup paperSize="9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C41FD-D2E9-4B21-9FF4-AA973FE80248}">
  <dimension ref="A1:N67"/>
  <sheetViews>
    <sheetView workbookViewId="0">
      <selection activeCell="G21" sqref="G21"/>
    </sheetView>
  </sheetViews>
  <sheetFormatPr defaultRowHeight="15.6"/>
  <cols>
    <col min="1" max="1" width="3.69921875" bestFit="1" customWidth="1"/>
    <col min="2" max="2" width="13.19921875" bestFit="1" customWidth="1"/>
    <col min="3" max="3" width="15.69921875" bestFit="1" customWidth="1"/>
    <col min="4" max="4" width="19.796875" bestFit="1" customWidth="1"/>
    <col min="5" max="5" width="19.3984375" bestFit="1" customWidth="1"/>
    <col min="6" max="6" width="27.5" bestFit="1" customWidth="1"/>
    <col min="7" max="7" width="15.796875" bestFit="1" customWidth="1"/>
    <col min="10" max="10" width="18.09765625" bestFit="1" customWidth="1"/>
    <col min="13" max="13" width="17.69921875" bestFit="1" customWidth="1"/>
    <col min="14" max="14" width="17.796875" bestFit="1" customWidth="1"/>
  </cols>
  <sheetData>
    <row r="1" spans="1:14" ht="46.8">
      <c r="A1" s="346"/>
      <c r="B1" s="347"/>
      <c r="C1" s="612" t="s">
        <v>1420</v>
      </c>
      <c r="D1" s="612"/>
      <c r="E1" s="612"/>
      <c r="F1" s="612"/>
      <c r="G1" s="612"/>
      <c r="H1" s="612"/>
      <c r="I1" s="612"/>
      <c r="J1" s="612"/>
      <c r="K1" s="612"/>
      <c r="L1" s="612"/>
      <c r="M1" s="254"/>
      <c r="N1" s="373"/>
    </row>
    <row r="2" spans="1:14" ht="17.399999999999999">
      <c r="A2" s="348"/>
      <c r="B2" s="349" t="s">
        <v>1012</v>
      </c>
      <c r="C2" s="350" t="s">
        <v>1013</v>
      </c>
      <c r="D2" s="351" t="s">
        <v>1014</v>
      </c>
      <c r="E2" s="352" t="s">
        <v>1015</v>
      </c>
      <c r="F2" s="352" t="s">
        <v>1492</v>
      </c>
      <c r="G2" s="352" t="s">
        <v>1016</v>
      </c>
      <c r="H2" s="353" t="s">
        <v>46</v>
      </c>
      <c r="I2" s="354" t="s">
        <v>1017</v>
      </c>
      <c r="J2" s="354" t="s">
        <v>48</v>
      </c>
      <c r="K2" s="354" t="s">
        <v>49</v>
      </c>
      <c r="L2" s="354" t="s">
        <v>295</v>
      </c>
      <c r="M2" s="374" t="s">
        <v>51</v>
      </c>
      <c r="N2" s="374" t="s">
        <v>52</v>
      </c>
    </row>
    <row r="3" spans="1:14" ht="17.399999999999999">
      <c r="A3" s="355">
        <v>1</v>
      </c>
      <c r="B3" s="375" t="s">
        <v>1468</v>
      </c>
      <c r="C3" s="375" t="s">
        <v>1469</v>
      </c>
      <c r="D3" s="41">
        <v>2</v>
      </c>
      <c r="E3" s="41"/>
      <c r="F3" s="41"/>
      <c r="G3" s="41">
        <f>SUM(D3:F3)</f>
        <v>2</v>
      </c>
      <c r="H3" s="41"/>
      <c r="I3" s="41"/>
      <c r="J3" s="41"/>
      <c r="K3" s="41"/>
      <c r="L3" s="41"/>
      <c r="M3" s="41"/>
      <c r="N3" s="41"/>
    </row>
    <row r="4" spans="1:14" ht="17.399999999999999">
      <c r="A4" s="355">
        <v>2</v>
      </c>
      <c r="B4" s="413" t="s">
        <v>1025</v>
      </c>
      <c r="C4" s="413" t="s">
        <v>1026</v>
      </c>
      <c r="D4" s="41">
        <v>7</v>
      </c>
      <c r="E4" s="41"/>
      <c r="F4" s="41"/>
      <c r="G4" s="41">
        <f>SUM(D4:F4)</f>
        <v>7</v>
      </c>
      <c r="H4" s="41">
        <v>2</v>
      </c>
      <c r="I4" s="41"/>
      <c r="J4" s="41"/>
      <c r="K4" s="41"/>
      <c r="L4" s="41">
        <v>10</v>
      </c>
      <c r="M4" s="41">
        <v>1</v>
      </c>
      <c r="N4" s="41"/>
    </row>
    <row r="5" spans="1:14" ht="17.399999999999999">
      <c r="A5" s="355">
        <v>3</v>
      </c>
      <c r="B5" s="413" t="s">
        <v>1027</v>
      </c>
      <c r="C5" s="413" t="s">
        <v>1028</v>
      </c>
      <c r="D5" s="41">
        <v>14</v>
      </c>
      <c r="E5" s="41">
        <v>3</v>
      </c>
      <c r="F5" s="41">
        <v>4</v>
      </c>
      <c r="G5" s="41">
        <f>SUM(D5:F5)</f>
        <v>21</v>
      </c>
      <c r="H5" s="41">
        <v>1</v>
      </c>
      <c r="I5" s="41"/>
      <c r="J5" s="41"/>
      <c r="K5" s="41"/>
      <c r="L5" s="41">
        <v>5</v>
      </c>
      <c r="M5" s="41">
        <v>1</v>
      </c>
      <c r="N5" s="41"/>
    </row>
    <row r="6" spans="1:14" ht="17.399999999999999">
      <c r="A6" s="355">
        <v>4</v>
      </c>
      <c r="B6" s="388" t="s">
        <v>1146</v>
      </c>
      <c r="C6" s="375" t="s">
        <v>1179</v>
      </c>
      <c r="D6" s="41">
        <v>2</v>
      </c>
      <c r="E6" s="41">
        <v>1</v>
      </c>
      <c r="F6" s="41">
        <v>4</v>
      </c>
      <c r="G6" s="41">
        <f t="shared" ref="G6:G46" si="0">SUM(D6:F6)</f>
        <v>7</v>
      </c>
      <c r="H6" s="41"/>
      <c r="I6" s="41"/>
      <c r="J6" s="41"/>
      <c r="K6" s="41"/>
      <c r="L6" s="41"/>
      <c r="M6" s="41"/>
      <c r="N6" s="41"/>
    </row>
    <row r="7" spans="1:14" ht="17.399999999999999">
      <c r="A7" s="355">
        <v>5</v>
      </c>
      <c r="B7" s="413" t="s">
        <v>1295</v>
      </c>
      <c r="C7" s="413" t="s">
        <v>1296</v>
      </c>
      <c r="D7" s="41">
        <v>3</v>
      </c>
      <c r="E7" s="41">
        <v>2</v>
      </c>
      <c r="F7" s="41">
        <v>3</v>
      </c>
      <c r="G7" s="41">
        <f t="shared" si="0"/>
        <v>8</v>
      </c>
      <c r="H7" s="41">
        <v>2</v>
      </c>
      <c r="I7" s="41"/>
      <c r="J7" s="41"/>
      <c r="K7" s="41"/>
      <c r="L7" s="41">
        <v>10</v>
      </c>
      <c r="M7" s="41"/>
      <c r="N7" s="41"/>
    </row>
    <row r="8" spans="1:14" ht="17.399999999999999">
      <c r="A8" s="355">
        <v>6</v>
      </c>
      <c r="B8" s="413" t="s">
        <v>1297</v>
      </c>
      <c r="C8" s="413" t="s">
        <v>1298</v>
      </c>
      <c r="D8" s="41">
        <v>10</v>
      </c>
      <c r="E8" s="41">
        <v>1</v>
      </c>
      <c r="F8" s="41">
        <v>5</v>
      </c>
      <c r="G8" s="41">
        <f t="shared" si="0"/>
        <v>16</v>
      </c>
      <c r="H8" s="41">
        <v>3</v>
      </c>
      <c r="I8" s="41"/>
      <c r="J8" s="41"/>
      <c r="K8" s="41"/>
      <c r="L8" s="41">
        <v>15</v>
      </c>
      <c r="M8" s="41"/>
      <c r="N8" s="41"/>
    </row>
    <row r="9" spans="1:14" ht="17.399999999999999">
      <c r="A9" s="355">
        <v>7</v>
      </c>
      <c r="B9" s="414" t="s">
        <v>1033</v>
      </c>
      <c r="C9" s="413" t="s">
        <v>1034</v>
      </c>
      <c r="D9" s="41">
        <v>7</v>
      </c>
      <c r="E9" s="41">
        <v>2</v>
      </c>
      <c r="F9" s="41"/>
      <c r="G9" s="41">
        <f t="shared" si="0"/>
        <v>9</v>
      </c>
      <c r="H9" s="41">
        <v>1</v>
      </c>
      <c r="I9" s="41"/>
      <c r="J9" s="41"/>
      <c r="K9" s="41"/>
      <c r="L9" s="41">
        <v>5</v>
      </c>
      <c r="M9" s="41"/>
      <c r="N9" s="41"/>
    </row>
    <row r="10" spans="1:14" ht="17.399999999999999">
      <c r="A10" s="355">
        <v>8</v>
      </c>
      <c r="B10" s="413" t="s">
        <v>1035</v>
      </c>
      <c r="C10" s="413" t="s">
        <v>1036</v>
      </c>
      <c r="D10" s="41">
        <v>11</v>
      </c>
      <c r="E10" s="41">
        <v>2</v>
      </c>
      <c r="F10" s="41">
        <v>2</v>
      </c>
      <c r="G10" s="41">
        <f t="shared" si="0"/>
        <v>15</v>
      </c>
      <c r="H10" s="41">
        <v>1</v>
      </c>
      <c r="I10" s="41"/>
      <c r="J10" s="41"/>
      <c r="K10" s="41"/>
      <c r="L10" s="41">
        <v>5</v>
      </c>
      <c r="M10" s="41"/>
      <c r="N10" s="41"/>
    </row>
    <row r="11" spans="1:14" ht="17.399999999999999">
      <c r="A11" s="355">
        <v>9</v>
      </c>
      <c r="B11" s="413" t="s">
        <v>1093</v>
      </c>
      <c r="C11" s="413" t="s">
        <v>1094</v>
      </c>
      <c r="D11" s="41">
        <v>11</v>
      </c>
      <c r="E11" s="41">
        <v>3</v>
      </c>
      <c r="F11" s="41">
        <v>4</v>
      </c>
      <c r="G11" s="41">
        <f t="shared" si="0"/>
        <v>18</v>
      </c>
      <c r="H11" s="41">
        <v>7</v>
      </c>
      <c r="I11" s="41"/>
      <c r="J11" s="41"/>
      <c r="K11" s="41"/>
      <c r="L11" s="41">
        <v>35</v>
      </c>
      <c r="M11" s="41">
        <v>1</v>
      </c>
      <c r="N11" s="41"/>
    </row>
    <row r="12" spans="1:14" ht="17.399999999999999">
      <c r="A12" s="355">
        <v>10</v>
      </c>
      <c r="B12" s="413" t="s">
        <v>1299</v>
      </c>
      <c r="C12" s="413" t="s">
        <v>1300</v>
      </c>
      <c r="D12" s="41">
        <v>7</v>
      </c>
      <c r="E12" s="41"/>
      <c r="F12" s="41">
        <v>3</v>
      </c>
      <c r="G12" s="41">
        <f t="shared" si="0"/>
        <v>10</v>
      </c>
      <c r="H12" s="41"/>
      <c r="I12" s="41"/>
      <c r="J12" s="41"/>
      <c r="K12" s="41"/>
      <c r="L12" s="41"/>
      <c r="M12" s="41"/>
      <c r="N12" s="41"/>
    </row>
    <row r="13" spans="1:14" ht="17.399999999999999">
      <c r="A13" s="355">
        <v>11</v>
      </c>
      <c r="B13" s="413" t="s">
        <v>1039</v>
      </c>
      <c r="C13" s="413" t="s">
        <v>1040</v>
      </c>
      <c r="D13" s="41">
        <v>5</v>
      </c>
      <c r="E13" s="41">
        <v>2</v>
      </c>
      <c r="F13" s="41">
        <v>5</v>
      </c>
      <c r="G13" s="41">
        <f t="shared" si="0"/>
        <v>12</v>
      </c>
      <c r="H13" s="41">
        <v>1</v>
      </c>
      <c r="I13" s="41">
        <v>16</v>
      </c>
      <c r="J13" s="41">
        <v>13</v>
      </c>
      <c r="K13" s="41"/>
      <c r="L13" s="41">
        <v>82</v>
      </c>
      <c r="M13" s="41">
        <v>1</v>
      </c>
      <c r="N13" s="41"/>
    </row>
    <row r="14" spans="1:14" ht="17.399999999999999">
      <c r="A14" s="355">
        <v>12</v>
      </c>
      <c r="B14" s="375" t="s">
        <v>1144</v>
      </c>
      <c r="C14" s="375" t="s">
        <v>1145</v>
      </c>
      <c r="D14" s="41">
        <v>12</v>
      </c>
      <c r="E14" s="41">
        <v>1</v>
      </c>
      <c r="F14" s="41">
        <v>4</v>
      </c>
      <c r="G14" s="41">
        <f t="shared" si="0"/>
        <v>17</v>
      </c>
      <c r="H14" s="41">
        <v>1</v>
      </c>
      <c r="I14" s="41"/>
      <c r="J14" s="41"/>
      <c r="K14" s="41"/>
      <c r="L14" s="41">
        <v>5</v>
      </c>
      <c r="M14" s="41"/>
      <c r="N14" s="41"/>
    </row>
    <row r="15" spans="1:14" ht="17.399999999999999">
      <c r="A15" s="355">
        <v>13</v>
      </c>
      <c r="B15" s="413" t="s">
        <v>1041</v>
      </c>
      <c r="C15" s="413" t="s">
        <v>1036</v>
      </c>
      <c r="D15" s="41"/>
      <c r="E15" s="41"/>
      <c r="F15" s="41"/>
      <c r="G15" s="41">
        <f t="shared" si="0"/>
        <v>0</v>
      </c>
      <c r="H15" s="41"/>
      <c r="I15" s="41"/>
      <c r="J15" s="41"/>
      <c r="K15" s="41"/>
      <c r="L15" s="41"/>
      <c r="M15" s="41"/>
      <c r="N15" s="41"/>
    </row>
    <row r="16" spans="1:14" ht="17.399999999999999">
      <c r="A16" s="355">
        <v>14</v>
      </c>
      <c r="B16" s="413" t="s">
        <v>1132</v>
      </c>
      <c r="C16" s="413" t="s">
        <v>1133</v>
      </c>
      <c r="D16" s="41">
        <v>11</v>
      </c>
      <c r="E16" s="41">
        <v>1</v>
      </c>
      <c r="F16" s="41">
        <v>1</v>
      </c>
      <c r="G16" s="41">
        <f t="shared" si="0"/>
        <v>13</v>
      </c>
      <c r="H16" s="41"/>
      <c r="I16" s="41"/>
      <c r="J16" s="41"/>
      <c r="K16" s="41"/>
      <c r="L16" s="41"/>
      <c r="M16" s="41"/>
      <c r="N16" s="41"/>
    </row>
    <row r="17" spans="1:14" ht="17.399999999999999">
      <c r="A17" s="355">
        <v>15</v>
      </c>
      <c r="B17" s="413" t="s">
        <v>1047</v>
      </c>
      <c r="C17" s="413" t="s">
        <v>1048</v>
      </c>
      <c r="D17" s="41">
        <v>6</v>
      </c>
      <c r="E17" s="41">
        <v>1</v>
      </c>
      <c r="F17" s="41">
        <v>2</v>
      </c>
      <c r="G17" s="41">
        <f t="shared" si="0"/>
        <v>9</v>
      </c>
      <c r="H17" s="41"/>
      <c r="I17" s="41"/>
      <c r="J17" s="41"/>
      <c r="K17" s="41"/>
      <c r="L17" s="41"/>
      <c r="M17" s="41"/>
      <c r="N17" s="41"/>
    </row>
    <row r="18" spans="1:14" ht="17.399999999999999">
      <c r="A18" s="355">
        <v>16</v>
      </c>
      <c r="B18" s="375" t="s">
        <v>1095</v>
      </c>
      <c r="C18" s="375" t="s">
        <v>1096</v>
      </c>
      <c r="D18" s="41">
        <v>8</v>
      </c>
      <c r="E18" s="41">
        <v>2</v>
      </c>
      <c r="F18" s="41">
        <v>3</v>
      </c>
      <c r="G18" s="41">
        <f t="shared" si="0"/>
        <v>13</v>
      </c>
      <c r="H18" s="41">
        <v>2</v>
      </c>
      <c r="I18" s="41"/>
      <c r="J18" s="41"/>
      <c r="K18" s="41"/>
      <c r="L18" s="41">
        <v>10</v>
      </c>
      <c r="M18" s="41">
        <v>1</v>
      </c>
      <c r="N18" s="41"/>
    </row>
    <row r="19" spans="1:14" ht="17.399999999999999">
      <c r="A19" s="355">
        <v>17</v>
      </c>
      <c r="B19" s="413" t="s">
        <v>1189</v>
      </c>
      <c r="C19" s="413" t="s">
        <v>1190</v>
      </c>
      <c r="D19" s="41">
        <v>8</v>
      </c>
      <c r="E19" s="41">
        <v>2</v>
      </c>
      <c r="F19" s="41">
        <v>1</v>
      </c>
      <c r="G19" s="41">
        <f t="shared" si="0"/>
        <v>11</v>
      </c>
      <c r="H19" s="41"/>
      <c r="I19" s="41"/>
      <c r="J19" s="41"/>
      <c r="K19" s="41"/>
      <c r="L19" s="41"/>
      <c r="M19" s="41"/>
      <c r="N19" s="41"/>
    </row>
    <row r="20" spans="1:14" ht="17.399999999999999">
      <c r="A20" s="355">
        <v>18</v>
      </c>
      <c r="B20" s="413" t="s">
        <v>1049</v>
      </c>
      <c r="C20" s="413" t="s">
        <v>1050</v>
      </c>
      <c r="D20" s="41">
        <v>8</v>
      </c>
      <c r="E20" s="41">
        <v>2</v>
      </c>
      <c r="F20" s="41">
        <v>2</v>
      </c>
      <c r="G20" s="41">
        <f t="shared" si="0"/>
        <v>12</v>
      </c>
      <c r="H20" s="41"/>
      <c r="I20" s="41"/>
      <c r="J20" s="41"/>
      <c r="K20" s="41"/>
      <c r="L20" s="41"/>
      <c r="M20" s="41">
        <v>2</v>
      </c>
      <c r="N20" s="41"/>
    </row>
    <row r="21" spans="1:14" ht="17.399999999999999">
      <c r="A21" s="355">
        <v>19</v>
      </c>
      <c r="B21" s="413" t="s">
        <v>1147</v>
      </c>
      <c r="C21" s="413" t="s">
        <v>1148</v>
      </c>
      <c r="D21" s="41">
        <v>5</v>
      </c>
      <c r="E21" s="41">
        <v>2</v>
      </c>
      <c r="F21" s="41">
        <v>1</v>
      </c>
      <c r="G21" s="41">
        <f t="shared" si="0"/>
        <v>8</v>
      </c>
      <c r="H21" s="41"/>
      <c r="I21" s="41"/>
      <c r="J21" s="41"/>
      <c r="K21" s="41"/>
      <c r="L21" s="41"/>
      <c r="M21" s="41"/>
      <c r="N21" s="41"/>
    </row>
    <row r="22" spans="1:14" ht="17.399999999999999">
      <c r="A22" s="355">
        <v>20</v>
      </c>
      <c r="B22" s="413" t="s">
        <v>1053</v>
      </c>
      <c r="C22" s="413" t="s">
        <v>1054</v>
      </c>
      <c r="D22" s="41">
        <v>11</v>
      </c>
      <c r="E22" s="41">
        <v>3</v>
      </c>
      <c r="F22" s="41">
        <v>5</v>
      </c>
      <c r="G22" s="41">
        <f t="shared" si="0"/>
        <v>19</v>
      </c>
      <c r="H22" s="41">
        <v>2</v>
      </c>
      <c r="I22" s="41"/>
      <c r="J22" s="41"/>
      <c r="K22" s="41"/>
      <c r="L22" s="41">
        <v>10</v>
      </c>
      <c r="M22" s="41">
        <v>2</v>
      </c>
      <c r="N22" s="41"/>
    </row>
    <row r="23" spans="1:14" ht="17.399999999999999">
      <c r="A23" s="355">
        <v>21</v>
      </c>
      <c r="B23" s="413" t="s">
        <v>1301</v>
      </c>
      <c r="C23" s="413" t="s">
        <v>1302</v>
      </c>
      <c r="D23" s="41">
        <v>14</v>
      </c>
      <c r="E23" s="41">
        <v>2</v>
      </c>
      <c r="F23" s="41">
        <v>1</v>
      </c>
      <c r="G23" s="41">
        <f t="shared" si="0"/>
        <v>17</v>
      </c>
      <c r="H23" s="41">
        <v>1</v>
      </c>
      <c r="I23" s="41"/>
      <c r="J23" s="41"/>
      <c r="K23" s="41"/>
      <c r="L23" s="41">
        <v>5</v>
      </c>
      <c r="M23" s="41"/>
      <c r="N23" s="41"/>
    </row>
    <row r="24" spans="1:14" ht="17.399999999999999">
      <c r="A24" s="355">
        <v>22</v>
      </c>
      <c r="B24" s="413" t="s">
        <v>1055</v>
      </c>
      <c r="C24" s="413" t="s">
        <v>1056</v>
      </c>
      <c r="D24" s="41">
        <v>13</v>
      </c>
      <c r="E24" s="41">
        <v>3</v>
      </c>
      <c r="F24" s="41">
        <v>5</v>
      </c>
      <c r="G24" s="41">
        <f t="shared" si="0"/>
        <v>21</v>
      </c>
      <c r="H24" s="41"/>
      <c r="I24" s="41"/>
      <c r="J24" s="41"/>
      <c r="K24" s="41"/>
      <c r="L24" s="41"/>
      <c r="M24" s="41"/>
      <c r="N24" s="41"/>
    </row>
    <row r="25" spans="1:14" ht="17.399999999999999">
      <c r="A25" s="355">
        <v>23</v>
      </c>
      <c r="B25" s="413" t="s">
        <v>1303</v>
      </c>
      <c r="C25" s="413" t="s">
        <v>1304</v>
      </c>
      <c r="D25" s="41">
        <v>8</v>
      </c>
      <c r="E25" s="41">
        <v>1</v>
      </c>
      <c r="F25" s="41"/>
      <c r="G25" s="41">
        <f t="shared" si="0"/>
        <v>9</v>
      </c>
      <c r="H25" s="41">
        <v>1</v>
      </c>
      <c r="I25" s="41"/>
      <c r="J25" s="41"/>
      <c r="K25" s="41"/>
      <c r="L25" s="41">
        <v>5</v>
      </c>
      <c r="M25" s="41"/>
      <c r="N25" s="41"/>
    </row>
    <row r="26" spans="1:14" ht="17.399999999999999">
      <c r="A26" s="355">
        <v>24</v>
      </c>
      <c r="B26" s="375" t="s">
        <v>1456</v>
      </c>
      <c r="C26" s="375" t="s">
        <v>1457</v>
      </c>
      <c r="D26" s="41">
        <v>6</v>
      </c>
      <c r="E26" s="41">
        <v>1</v>
      </c>
      <c r="F26" s="41">
        <v>4</v>
      </c>
      <c r="G26" s="41">
        <f t="shared" si="0"/>
        <v>11</v>
      </c>
      <c r="H26" s="41"/>
      <c r="I26" s="41"/>
      <c r="J26" s="41"/>
      <c r="K26" s="41"/>
      <c r="L26" s="41"/>
      <c r="M26" s="41">
        <v>1</v>
      </c>
      <c r="N26" s="41"/>
    </row>
    <row r="27" spans="1:14" ht="17.399999999999999">
      <c r="A27" s="355">
        <v>25</v>
      </c>
      <c r="B27" s="413" t="s">
        <v>1099</v>
      </c>
      <c r="C27" s="413" t="s">
        <v>1096</v>
      </c>
      <c r="D27" s="41">
        <v>1</v>
      </c>
      <c r="E27" s="41"/>
      <c r="F27" s="41">
        <v>3</v>
      </c>
      <c r="G27" s="41">
        <f t="shared" si="0"/>
        <v>4</v>
      </c>
      <c r="H27" s="41"/>
      <c r="I27" s="41"/>
      <c r="J27" s="41"/>
      <c r="K27" s="41"/>
      <c r="L27" s="41"/>
      <c r="M27" s="41"/>
      <c r="N27" s="41"/>
    </row>
    <row r="28" spans="1:14" ht="17.399999999999999">
      <c r="A28" s="355">
        <v>26</v>
      </c>
      <c r="B28" s="413" t="s">
        <v>1057</v>
      </c>
      <c r="C28" s="413" t="s">
        <v>1046</v>
      </c>
      <c r="D28" s="41">
        <v>7</v>
      </c>
      <c r="E28" s="41">
        <v>3</v>
      </c>
      <c r="F28" s="41">
        <v>2</v>
      </c>
      <c r="G28" s="41">
        <f t="shared" si="0"/>
        <v>12</v>
      </c>
      <c r="H28" s="41">
        <v>1</v>
      </c>
      <c r="I28" s="41"/>
      <c r="J28" s="41"/>
      <c r="K28" s="41"/>
      <c r="L28" s="41">
        <v>5</v>
      </c>
      <c r="M28" s="41"/>
      <c r="N28" s="41"/>
    </row>
    <row r="29" spans="1:14" ht="17.399999999999999">
      <c r="A29" s="355">
        <v>27</v>
      </c>
      <c r="B29" s="413" t="s">
        <v>1305</v>
      </c>
      <c r="C29" s="413" t="s">
        <v>1306</v>
      </c>
      <c r="D29" s="41">
        <v>8</v>
      </c>
      <c r="E29" s="41">
        <v>2</v>
      </c>
      <c r="F29" s="41">
        <v>5</v>
      </c>
      <c r="G29" s="41">
        <f t="shared" si="0"/>
        <v>15</v>
      </c>
      <c r="H29" s="41"/>
      <c r="I29" s="41"/>
      <c r="J29" s="41"/>
      <c r="K29" s="41"/>
      <c r="L29" s="41"/>
      <c r="M29" s="41">
        <v>1</v>
      </c>
      <c r="N29" s="41"/>
    </row>
    <row r="30" spans="1:14" ht="17.399999999999999">
      <c r="A30" s="355">
        <v>28</v>
      </c>
      <c r="B30" s="413" t="s">
        <v>1149</v>
      </c>
      <c r="C30" s="413" t="s">
        <v>1150</v>
      </c>
      <c r="D30" s="41">
        <v>11</v>
      </c>
      <c r="E30" s="41">
        <v>1</v>
      </c>
      <c r="F30" s="41">
        <v>3</v>
      </c>
      <c r="G30" s="41">
        <f t="shared" si="0"/>
        <v>15</v>
      </c>
      <c r="H30" s="41">
        <v>1</v>
      </c>
      <c r="I30" s="41"/>
      <c r="J30" s="41"/>
      <c r="K30" s="41"/>
      <c r="L30" s="41">
        <v>5</v>
      </c>
      <c r="M30" s="41">
        <v>1</v>
      </c>
      <c r="N30" s="41">
        <v>1</v>
      </c>
    </row>
    <row r="31" spans="1:14" ht="17.399999999999999">
      <c r="A31" s="355">
        <v>29</v>
      </c>
      <c r="B31" s="413" t="s">
        <v>1307</v>
      </c>
      <c r="C31" s="413" t="s">
        <v>1308</v>
      </c>
      <c r="D31" s="41">
        <v>13</v>
      </c>
      <c r="E31" s="41">
        <v>1</v>
      </c>
      <c r="F31" s="41">
        <v>1</v>
      </c>
      <c r="G31" s="41">
        <f t="shared" si="0"/>
        <v>15</v>
      </c>
      <c r="H31" s="41">
        <v>1</v>
      </c>
      <c r="I31" s="41"/>
      <c r="J31" s="41"/>
      <c r="K31" s="41"/>
      <c r="L31" s="41">
        <v>5</v>
      </c>
      <c r="M31" s="41">
        <v>1</v>
      </c>
      <c r="N31" s="41"/>
    </row>
    <row r="32" spans="1:14" ht="17.399999999999999">
      <c r="A32" s="355">
        <v>30</v>
      </c>
      <c r="B32" s="413" t="s">
        <v>1060</v>
      </c>
      <c r="C32" s="413" t="s">
        <v>1061</v>
      </c>
      <c r="D32" s="41">
        <v>5</v>
      </c>
      <c r="E32" s="41">
        <v>3</v>
      </c>
      <c r="F32" s="41">
        <v>1</v>
      </c>
      <c r="G32" s="41">
        <f t="shared" si="0"/>
        <v>9</v>
      </c>
      <c r="H32" s="41">
        <v>1</v>
      </c>
      <c r="I32" s="41"/>
      <c r="J32" s="41"/>
      <c r="K32" s="41"/>
      <c r="L32" s="41">
        <v>5</v>
      </c>
      <c r="M32" s="41"/>
      <c r="N32" s="41"/>
    </row>
    <row r="33" spans="1:14" ht="17.399999999999999">
      <c r="A33" s="355">
        <v>31</v>
      </c>
      <c r="B33" s="413" t="s">
        <v>1063</v>
      </c>
      <c r="C33" s="413" t="s">
        <v>1064</v>
      </c>
      <c r="D33" s="41">
        <v>5</v>
      </c>
      <c r="E33" s="41"/>
      <c r="F33" s="41">
        <v>2</v>
      </c>
      <c r="G33" s="41">
        <f t="shared" si="0"/>
        <v>7</v>
      </c>
      <c r="H33" s="41">
        <v>1</v>
      </c>
      <c r="I33" s="41"/>
      <c r="J33" s="41"/>
      <c r="K33" s="41"/>
      <c r="L33" s="41">
        <v>5</v>
      </c>
      <c r="M33" s="41">
        <v>1</v>
      </c>
      <c r="N33" s="41"/>
    </row>
    <row r="34" spans="1:14" ht="17.399999999999999">
      <c r="A34" s="355">
        <v>32</v>
      </c>
      <c r="B34" s="413" t="s">
        <v>1309</v>
      </c>
      <c r="C34" s="413" t="s">
        <v>1310</v>
      </c>
      <c r="D34" s="41">
        <v>10</v>
      </c>
      <c r="E34" s="41">
        <v>1</v>
      </c>
      <c r="F34" s="41">
        <v>2</v>
      </c>
      <c r="G34" s="41">
        <f t="shared" si="0"/>
        <v>13</v>
      </c>
      <c r="H34" s="41"/>
      <c r="I34" s="41"/>
      <c r="J34" s="41"/>
      <c r="K34" s="41"/>
      <c r="L34" s="41"/>
      <c r="M34" s="41"/>
      <c r="N34" s="41"/>
    </row>
    <row r="35" spans="1:14" ht="17.399999999999999">
      <c r="A35" s="355">
        <v>33</v>
      </c>
      <c r="B35" s="375" t="s">
        <v>1241</v>
      </c>
      <c r="C35" s="375" t="s">
        <v>1068</v>
      </c>
      <c r="D35" s="41">
        <v>9</v>
      </c>
      <c r="E35" s="41">
        <v>1</v>
      </c>
      <c r="F35" s="41">
        <v>3</v>
      </c>
      <c r="G35" s="41">
        <f t="shared" si="0"/>
        <v>13</v>
      </c>
      <c r="H35" s="41">
        <v>1</v>
      </c>
      <c r="I35" s="41"/>
      <c r="J35" s="41"/>
      <c r="K35" s="41"/>
      <c r="L35" s="41">
        <v>5</v>
      </c>
      <c r="M35" s="41"/>
      <c r="N35" s="41"/>
    </row>
    <row r="36" spans="1:14" ht="17.399999999999999">
      <c r="A36" s="355">
        <v>34</v>
      </c>
      <c r="B36" s="413" t="s">
        <v>1136</v>
      </c>
      <c r="C36" s="413" t="s">
        <v>1137</v>
      </c>
      <c r="D36" s="41">
        <v>7</v>
      </c>
      <c r="E36" s="41">
        <v>2</v>
      </c>
      <c r="F36" s="41">
        <v>3</v>
      </c>
      <c r="G36" s="41">
        <f t="shared" si="0"/>
        <v>12</v>
      </c>
      <c r="H36" s="41"/>
      <c r="I36" s="41"/>
      <c r="J36" s="41"/>
      <c r="K36" s="41"/>
      <c r="L36" s="41"/>
      <c r="M36" s="41"/>
      <c r="N36" s="41"/>
    </row>
    <row r="37" spans="1:14" ht="17.399999999999999">
      <c r="A37" s="355">
        <v>35</v>
      </c>
      <c r="B37" s="413" t="s">
        <v>1071</v>
      </c>
      <c r="C37" s="413" t="s">
        <v>1072</v>
      </c>
      <c r="D37" s="41">
        <v>8</v>
      </c>
      <c r="E37" s="41">
        <v>1</v>
      </c>
      <c r="F37" s="41">
        <v>3</v>
      </c>
      <c r="G37" s="41">
        <f t="shared" si="0"/>
        <v>12</v>
      </c>
      <c r="H37" s="41"/>
      <c r="I37" s="41"/>
      <c r="J37" s="41"/>
      <c r="K37" s="41"/>
      <c r="L37" s="41"/>
      <c r="M37" s="41"/>
      <c r="N37" s="41"/>
    </row>
    <row r="38" spans="1:14" ht="17.399999999999999">
      <c r="A38" s="355">
        <v>36</v>
      </c>
      <c r="B38" s="375" t="s">
        <v>1374</v>
      </c>
      <c r="C38" s="375" t="s">
        <v>1300</v>
      </c>
      <c r="D38" s="41">
        <v>8</v>
      </c>
      <c r="E38" s="41">
        <v>1</v>
      </c>
      <c r="F38" s="41">
        <v>1</v>
      </c>
      <c r="G38" s="41">
        <f t="shared" si="0"/>
        <v>10</v>
      </c>
      <c r="H38" s="41"/>
      <c r="I38" s="41">
        <v>11</v>
      </c>
      <c r="J38" s="41">
        <v>5</v>
      </c>
      <c r="K38" s="41"/>
      <c r="L38" s="41">
        <v>43</v>
      </c>
      <c r="M38" s="41"/>
      <c r="N38" s="41"/>
    </row>
    <row r="39" spans="1:14" ht="17.399999999999999">
      <c r="A39" s="355">
        <v>37</v>
      </c>
      <c r="B39" s="413" t="s">
        <v>1199</v>
      </c>
      <c r="C39" s="413" t="s">
        <v>1200</v>
      </c>
      <c r="D39" s="41">
        <v>9</v>
      </c>
      <c r="E39" s="41">
        <v>2</v>
      </c>
      <c r="F39" s="41"/>
      <c r="G39" s="41">
        <f t="shared" si="0"/>
        <v>11</v>
      </c>
      <c r="H39" s="41"/>
      <c r="I39" s="41"/>
      <c r="J39" s="41"/>
      <c r="K39" s="41"/>
      <c r="L39" s="41"/>
      <c r="M39" s="41"/>
      <c r="N39" s="41"/>
    </row>
    <row r="40" spans="1:14" ht="17.399999999999999">
      <c r="A40" s="355">
        <v>38</v>
      </c>
      <c r="B40" s="413" t="s">
        <v>1101</v>
      </c>
      <c r="C40" s="413" t="s">
        <v>1102</v>
      </c>
      <c r="D40" s="41">
        <v>8</v>
      </c>
      <c r="E40" s="41">
        <v>1</v>
      </c>
      <c r="F40" s="41">
        <v>4</v>
      </c>
      <c r="G40" s="41">
        <f t="shared" si="0"/>
        <v>13</v>
      </c>
      <c r="H40" s="41"/>
      <c r="I40" s="41"/>
      <c r="J40" s="41"/>
      <c r="K40" s="41"/>
      <c r="L40" s="41"/>
      <c r="M40" s="41">
        <v>1</v>
      </c>
      <c r="N40" s="41"/>
    </row>
    <row r="41" spans="1:14" ht="17.399999999999999">
      <c r="A41" s="355">
        <v>39</v>
      </c>
      <c r="B41" s="375" t="s">
        <v>1413</v>
      </c>
      <c r="C41" s="375" t="s">
        <v>1414</v>
      </c>
      <c r="D41" s="41">
        <v>15</v>
      </c>
      <c r="E41" s="41">
        <v>2</v>
      </c>
      <c r="F41" s="41">
        <v>2</v>
      </c>
      <c r="G41" s="41">
        <f t="shared" si="0"/>
        <v>19</v>
      </c>
      <c r="H41" s="41">
        <v>2</v>
      </c>
      <c r="I41" s="41">
        <v>19</v>
      </c>
      <c r="J41" s="41">
        <v>8</v>
      </c>
      <c r="K41" s="41"/>
      <c r="L41" s="41">
        <v>83</v>
      </c>
      <c r="M41" s="41"/>
      <c r="N41" s="41"/>
    </row>
    <row r="42" spans="1:14" ht="17.399999999999999">
      <c r="A42" s="355">
        <v>40</v>
      </c>
      <c r="B42" s="413" t="s">
        <v>1082</v>
      </c>
      <c r="C42" s="413" t="s">
        <v>1083</v>
      </c>
      <c r="D42" s="41">
        <v>5</v>
      </c>
      <c r="E42" s="41">
        <v>2</v>
      </c>
      <c r="F42" s="41">
        <v>3</v>
      </c>
      <c r="G42" s="41">
        <f t="shared" si="0"/>
        <v>10</v>
      </c>
      <c r="H42" s="41"/>
      <c r="I42" s="41"/>
      <c r="J42" s="41"/>
      <c r="K42" s="41"/>
      <c r="L42" s="41"/>
      <c r="M42" s="41"/>
      <c r="N42" s="41"/>
    </row>
    <row r="43" spans="1:14" ht="17.399999999999999">
      <c r="A43" s="355">
        <v>41</v>
      </c>
      <c r="B43" s="413" t="s">
        <v>1311</v>
      </c>
      <c r="C43" s="413" t="s">
        <v>1312</v>
      </c>
      <c r="D43" s="41">
        <v>4</v>
      </c>
      <c r="E43" s="41"/>
      <c r="F43" s="41">
        <v>2</v>
      </c>
      <c r="G43" s="41">
        <f t="shared" si="0"/>
        <v>6</v>
      </c>
      <c r="H43" s="41"/>
      <c r="I43" s="41"/>
      <c r="J43" s="41"/>
      <c r="K43" s="41"/>
      <c r="L43" s="41"/>
      <c r="M43" s="41"/>
      <c r="N43" s="41"/>
    </row>
    <row r="44" spans="1:14" ht="17.399999999999999">
      <c r="A44" s="355">
        <v>42</v>
      </c>
      <c r="B44" s="413" t="s">
        <v>1103</v>
      </c>
      <c r="C44" s="413" t="s">
        <v>1104</v>
      </c>
      <c r="D44" s="41">
        <v>5</v>
      </c>
      <c r="E44" s="41">
        <v>2</v>
      </c>
      <c r="F44" s="41"/>
      <c r="G44" s="41">
        <f t="shared" si="0"/>
        <v>7</v>
      </c>
      <c r="H44" s="41"/>
      <c r="I44" s="41"/>
      <c r="J44" s="41"/>
      <c r="K44" s="41"/>
      <c r="L44" s="41"/>
      <c r="M44" s="41"/>
      <c r="N44" s="41"/>
    </row>
    <row r="45" spans="1:14" ht="17.399999999999999">
      <c r="A45" s="355">
        <v>43</v>
      </c>
      <c r="B45" s="413" t="s">
        <v>1090</v>
      </c>
      <c r="C45" s="413" t="s">
        <v>1091</v>
      </c>
      <c r="D45" s="113">
        <v>2</v>
      </c>
      <c r="E45" s="113">
        <v>2</v>
      </c>
      <c r="F45" s="113">
        <v>3</v>
      </c>
      <c r="G45" s="41">
        <f t="shared" si="0"/>
        <v>7</v>
      </c>
      <c r="H45" s="41">
        <v>2</v>
      </c>
      <c r="I45" s="41"/>
      <c r="J45" s="41"/>
      <c r="K45" s="41"/>
      <c r="L45" s="41">
        <v>10</v>
      </c>
      <c r="M45" s="41"/>
      <c r="N45" s="41"/>
    </row>
    <row r="46" spans="1:14" ht="17.399999999999999">
      <c r="A46" s="355">
        <v>44</v>
      </c>
      <c r="B46" s="413" t="s">
        <v>1142</v>
      </c>
      <c r="C46" s="413" t="s">
        <v>1143</v>
      </c>
      <c r="D46" s="41">
        <v>5</v>
      </c>
      <c r="E46" s="41">
        <v>2</v>
      </c>
      <c r="F46" s="41"/>
      <c r="G46" s="41">
        <f t="shared" si="0"/>
        <v>7</v>
      </c>
      <c r="H46" s="41"/>
      <c r="I46" s="41"/>
      <c r="J46" s="41"/>
      <c r="K46" s="41"/>
      <c r="L46" s="41"/>
      <c r="M46" s="41"/>
      <c r="N46" s="41"/>
    </row>
    <row r="47" spans="1:14" ht="18">
      <c r="A47" s="364"/>
      <c r="B47" s="364"/>
      <c r="C47" s="364"/>
      <c r="D47" s="365"/>
      <c r="E47" s="365"/>
      <c r="F47" s="365"/>
      <c r="G47" s="365"/>
      <c r="H47" s="365"/>
      <c r="I47" s="365"/>
      <c r="J47" s="365"/>
      <c r="K47" s="365"/>
      <c r="L47" s="365"/>
      <c r="M47" s="381"/>
      <c r="N47" s="373"/>
    </row>
    <row r="48" spans="1:14" ht="18">
      <c r="A48" s="346"/>
      <c r="B48" s="625" t="s">
        <v>1092</v>
      </c>
      <c r="C48" s="626"/>
      <c r="D48" s="365"/>
      <c r="E48" s="365"/>
      <c r="F48" s="365"/>
      <c r="G48" s="365"/>
      <c r="H48" s="365"/>
      <c r="I48" s="365"/>
      <c r="J48" s="365"/>
      <c r="K48" s="365"/>
      <c r="L48" s="365"/>
      <c r="M48" s="381"/>
      <c r="N48" s="373"/>
    </row>
    <row r="49" spans="1:14" ht="17.399999999999999">
      <c r="A49" s="346"/>
      <c r="B49" s="349" t="s">
        <v>1012</v>
      </c>
      <c r="C49" s="349" t="s">
        <v>1013</v>
      </c>
      <c r="D49" s="365"/>
      <c r="E49" s="365"/>
      <c r="F49" s="365"/>
      <c r="G49" s="365"/>
      <c r="H49" s="365"/>
      <c r="I49" s="365"/>
      <c r="J49" s="365"/>
      <c r="K49" s="365"/>
      <c r="L49" s="365"/>
      <c r="M49" s="42"/>
      <c r="N49" s="42"/>
    </row>
    <row r="50" spans="1:14" ht="17.399999999999999">
      <c r="A50" s="355">
        <v>1</v>
      </c>
      <c r="B50" s="375" t="s">
        <v>1368</v>
      </c>
      <c r="C50" s="375" t="s">
        <v>1079</v>
      </c>
      <c r="D50" s="41">
        <v>3</v>
      </c>
      <c r="E50" s="41"/>
      <c r="F50" s="41"/>
      <c r="G50" s="41">
        <f>SUM(D50:F50)</f>
        <v>3</v>
      </c>
      <c r="H50" s="41"/>
      <c r="I50" s="41"/>
      <c r="J50" s="41"/>
      <c r="K50" s="41"/>
      <c r="L50" s="41"/>
      <c r="M50" s="41"/>
      <c r="N50" s="41"/>
    </row>
    <row r="51" spans="1:14" ht="17.399999999999999">
      <c r="A51" s="359">
        <v>2</v>
      </c>
      <c r="B51" s="375" t="s">
        <v>1421</v>
      </c>
      <c r="C51" s="375" t="s">
        <v>1236</v>
      </c>
      <c r="D51" s="41">
        <v>2</v>
      </c>
      <c r="E51" s="41"/>
      <c r="F51" s="41">
        <v>1</v>
      </c>
      <c r="G51" s="41">
        <f>SUM(D51:F51)</f>
        <v>3</v>
      </c>
      <c r="H51" s="41"/>
      <c r="I51" s="41"/>
      <c r="J51" s="41"/>
      <c r="K51" s="41"/>
      <c r="L51" s="41"/>
      <c r="M51" s="41"/>
      <c r="N51" s="41"/>
    </row>
    <row r="52" spans="1:14" ht="17.399999999999999">
      <c r="A52" s="355">
        <v>3</v>
      </c>
      <c r="B52" s="375" t="s">
        <v>1290</v>
      </c>
      <c r="C52" s="375" t="s">
        <v>1291</v>
      </c>
      <c r="D52" s="41">
        <v>5</v>
      </c>
      <c r="E52" s="41">
        <v>2</v>
      </c>
      <c r="F52" s="41">
        <v>4</v>
      </c>
      <c r="G52" s="41">
        <f t="shared" ref="G52:G54" si="1">SUM(D52:F52)</f>
        <v>11</v>
      </c>
      <c r="H52" s="41">
        <v>3</v>
      </c>
      <c r="I52" s="41"/>
      <c r="J52" s="41"/>
      <c r="K52" s="41"/>
      <c r="L52" s="41">
        <v>15</v>
      </c>
      <c r="M52" s="41">
        <v>1</v>
      </c>
      <c r="N52" s="41"/>
    </row>
    <row r="53" spans="1:14" ht="17.399999999999999">
      <c r="A53" s="359">
        <v>4</v>
      </c>
      <c r="B53" s="375" t="s">
        <v>1411</v>
      </c>
      <c r="C53" s="375" t="s">
        <v>1412</v>
      </c>
      <c r="D53" s="41">
        <v>1</v>
      </c>
      <c r="E53" s="41"/>
      <c r="F53" s="41">
        <v>1</v>
      </c>
      <c r="G53" s="41">
        <f t="shared" si="1"/>
        <v>2</v>
      </c>
      <c r="H53" s="41"/>
      <c r="I53" s="41"/>
      <c r="J53" s="41"/>
      <c r="K53" s="41"/>
      <c r="L53" s="41"/>
      <c r="M53" s="41"/>
      <c r="N53" s="41">
        <v>1</v>
      </c>
    </row>
    <row r="54" spans="1:14" ht="17.399999999999999">
      <c r="A54" s="355">
        <v>5</v>
      </c>
      <c r="B54" s="375" t="s">
        <v>1294</v>
      </c>
      <c r="C54" s="375" t="s">
        <v>1081</v>
      </c>
      <c r="D54" s="41">
        <v>2</v>
      </c>
      <c r="E54" s="41"/>
      <c r="F54" s="41">
        <v>2</v>
      </c>
      <c r="G54" s="41">
        <f t="shared" si="1"/>
        <v>4</v>
      </c>
      <c r="H54" s="41"/>
      <c r="I54" s="41"/>
      <c r="J54" s="41"/>
      <c r="K54" s="41"/>
      <c r="L54" s="41"/>
      <c r="M54" s="41"/>
      <c r="N54" s="41"/>
    </row>
    <row r="56" spans="1:14" ht="17.399999999999999">
      <c r="B56" s="632" t="s">
        <v>1287</v>
      </c>
      <c r="C56" s="633"/>
    </row>
    <row r="57" spans="1:14" ht="17.399999999999999">
      <c r="A57" s="375">
        <v>1</v>
      </c>
      <c r="B57" s="375" t="s">
        <v>1195</v>
      </c>
      <c r="C57" s="375" t="s">
        <v>1427</v>
      </c>
      <c r="D57" s="41">
        <v>4</v>
      </c>
      <c r="E57" s="41"/>
      <c r="F57" s="41"/>
      <c r="G57" s="41">
        <f>SUM(D57:F57)</f>
        <v>4</v>
      </c>
      <c r="H57" s="41"/>
      <c r="I57" s="41"/>
      <c r="J57" s="41"/>
      <c r="K57" s="41"/>
      <c r="L57" s="41"/>
      <c r="M57" s="41"/>
      <c r="N57" s="41"/>
    </row>
    <row r="58" spans="1:14" ht="17.399999999999999">
      <c r="A58" s="375">
        <v>2</v>
      </c>
      <c r="B58" s="375" t="s">
        <v>1430</v>
      </c>
      <c r="C58" s="375" t="s">
        <v>1431</v>
      </c>
      <c r="D58" s="41">
        <v>2</v>
      </c>
      <c r="E58" s="41"/>
      <c r="F58" s="41"/>
      <c r="G58" s="41">
        <f>SUM(D58:F58)</f>
        <v>2</v>
      </c>
      <c r="H58" s="41"/>
      <c r="I58" s="41"/>
      <c r="J58" s="41"/>
      <c r="K58" s="41"/>
      <c r="L58" s="41"/>
      <c r="M58" s="41"/>
      <c r="N58" s="41"/>
    </row>
    <row r="59" spans="1:14" ht="17.399999999999999">
      <c r="A59" s="375">
        <v>3</v>
      </c>
      <c r="B59" s="375" t="s">
        <v>1442</v>
      </c>
      <c r="C59" s="375" t="s">
        <v>1046</v>
      </c>
      <c r="D59" s="41">
        <v>1</v>
      </c>
      <c r="E59" s="41"/>
      <c r="F59" s="41"/>
      <c r="G59" s="41">
        <f t="shared" ref="G59:G67" si="2">SUM(D59:F59)</f>
        <v>1</v>
      </c>
      <c r="H59" s="41"/>
      <c r="I59" s="41"/>
      <c r="J59" s="41"/>
      <c r="K59" s="41"/>
      <c r="L59" s="41"/>
      <c r="M59" s="41"/>
      <c r="N59" s="41"/>
    </row>
    <row r="60" spans="1:14" ht="17.399999999999999">
      <c r="A60" s="375"/>
      <c r="B60" s="375" t="s">
        <v>1507</v>
      </c>
      <c r="C60" s="375" t="s">
        <v>1145</v>
      </c>
      <c r="D60" s="41"/>
      <c r="E60" s="41"/>
      <c r="F60" s="41">
        <v>1</v>
      </c>
      <c r="G60" s="41">
        <f>SUM(D60:F60)</f>
        <v>1</v>
      </c>
      <c r="H60" s="41"/>
      <c r="I60" s="41"/>
      <c r="J60" s="41"/>
      <c r="K60" s="41"/>
      <c r="L60" s="41"/>
      <c r="M60" s="41"/>
      <c r="N60" s="41"/>
    </row>
    <row r="61" spans="1:14" ht="17.399999999999999">
      <c r="A61" s="375">
        <v>4</v>
      </c>
      <c r="B61" s="375" t="s">
        <v>1503</v>
      </c>
      <c r="C61" s="375" t="s">
        <v>1253</v>
      </c>
      <c r="D61" s="41"/>
      <c r="E61" s="41"/>
      <c r="F61" s="41">
        <v>2</v>
      </c>
      <c r="G61" s="41">
        <f>SUM(D61:F61)</f>
        <v>2</v>
      </c>
      <c r="H61" s="41"/>
      <c r="I61" s="41"/>
      <c r="J61" s="41"/>
      <c r="K61" s="41"/>
      <c r="L61" s="41"/>
      <c r="M61" s="41"/>
      <c r="N61" s="41"/>
    </row>
    <row r="62" spans="1:14" ht="17.399999999999999">
      <c r="A62" s="375">
        <v>5</v>
      </c>
      <c r="B62" s="375" t="s">
        <v>1443</v>
      </c>
      <c r="C62" s="375" t="s">
        <v>1236</v>
      </c>
      <c r="D62" s="41">
        <v>1</v>
      </c>
      <c r="E62" s="41"/>
      <c r="F62" s="41"/>
      <c r="G62" s="41">
        <f t="shared" si="2"/>
        <v>1</v>
      </c>
      <c r="H62" s="41"/>
      <c r="I62" s="41"/>
      <c r="J62" s="41"/>
      <c r="K62" s="41"/>
      <c r="L62" s="41"/>
      <c r="M62" s="41"/>
      <c r="N62" s="41"/>
    </row>
    <row r="63" spans="1:14" ht="17.399999999999999">
      <c r="A63" s="375">
        <v>6</v>
      </c>
      <c r="B63" s="375" t="s">
        <v>1444</v>
      </c>
      <c r="C63" s="375" t="s">
        <v>1445</v>
      </c>
      <c r="D63" s="41">
        <v>1</v>
      </c>
      <c r="E63" s="41"/>
      <c r="F63" s="41"/>
      <c r="G63" s="41">
        <f t="shared" si="2"/>
        <v>1</v>
      </c>
      <c r="H63" s="41"/>
      <c r="I63" s="41"/>
      <c r="J63" s="41"/>
      <c r="K63" s="41"/>
      <c r="L63" s="41"/>
      <c r="M63" s="41"/>
      <c r="N63" s="41"/>
    </row>
    <row r="64" spans="1:14" ht="17.399999999999999">
      <c r="A64" s="375">
        <v>7</v>
      </c>
      <c r="B64" s="375" t="s">
        <v>1237</v>
      </c>
      <c r="C64" s="375" t="s">
        <v>1236</v>
      </c>
      <c r="D64" s="41">
        <v>1</v>
      </c>
      <c r="E64" s="41"/>
      <c r="F64" s="41"/>
      <c r="G64" s="41">
        <f t="shared" si="2"/>
        <v>1</v>
      </c>
      <c r="H64" s="41"/>
      <c r="I64" s="41"/>
      <c r="J64" s="41"/>
      <c r="K64" s="41"/>
      <c r="L64" s="41"/>
      <c r="M64" s="41"/>
      <c r="N64" s="41"/>
    </row>
    <row r="65" spans="1:14" ht="17.399999999999999">
      <c r="A65" s="375">
        <v>8</v>
      </c>
      <c r="B65" s="375" t="s">
        <v>1493</v>
      </c>
      <c r="C65" s="375" t="s">
        <v>1494</v>
      </c>
      <c r="D65" s="41"/>
      <c r="E65" s="41"/>
      <c r="F65" s="41">
        <v>1</v>
      </c>
      <c r="G65" s="41">
        <f t="shared" si="2"/>
        <v>1</v>
      </c>
      <c r="H65" s="41"/>
      <c r="I65" s="41"/>
      <c r="J65" s="41"/>
      <c r="K65" s="41"/>
      <c r="L65" s="41"/>
      <c r="M65" s="41"/>
      <c r="N65" s="41"/>
    </row>
    <row r="66" spans="1:14" ht="17.399999999999999">
      <c r="A66" s="375">
        <v>9</v>
      </c>
      <c r="B66" s="375" t="s">
        <v>1474</v>
      </c>
      <c r="C66" s="375" t="s">
        <v>1475</v>
      </c>
      <c r="D66" s="41">
        <v>1</v>
      </c>
      <c r="E66" s="41"/>
      <c r="F66" s="41"/>
      <c r="G66" s="41">
        <f t="shared" si="2"/>
        <v>1</v>
      </c>
      <c r="H66" s="41">
        <v>1</v>
      </c>
      <c r="I66" s="41"/>
      <c r="J66" s="41"/>
      <c r="K66" s="41"/>
      <c r="L66" s="41">
        <v>5</v>
      </c>
      <c r="M66" s="41"/>
      <c r="N66" s="41"/>
    </row>
    <row r="67" spans="1:14" ht="17.399999999999999">
      <c r="A67" s="375">
        <v>10</v>
      </c>
      <c r="B67" s="375" t="s">
        <v>1088</v>
      </c>
      <c r="C67" s="375" t="s">
        <v>1048</v>
      </c>
      <c r="D67" s="41">
        <v>1</v>
      </c>
      <c r="E67" s="41"/>
      <c r="F67" s="41"/>
      <c r="G67" s="41">
        <f t="shared" si="2"/>
        <v>1</v>
      </c>
      <c r="H67" s="41"/>
      <c r="I67" s="41"/>
      <c r="J67" s="41"/>
      <c r="K67" s="41"/>
      <c r="L67" s="41"/>
      <c r="M67" s="41">
        <v>1</v>
      </c>
      <c r="N67" s="41"/>
    </row>
  </sheetData>
  <mergeCells count="3">
    <mergeCell ref="C1:L1"/>
    <mergeCell ref="B48:C48"/>
    <mergeCell ref="B56:C56"/>
  </mergeCells>
  <pageMargins left="0.7" right="0.7" top="0.75" bottom="0.75" header="0.3" footer="0.3"/>
  <pageSetup paperSize="9" orientation="portrait" verticalDpi="0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D751C-048E-4EF8-AE98-AC12DFC4D441}">
  <dimension ref="A1:AD76"/>
  <sheetViews>
    <sheetView topLeftCell="A17" zoomScaleNormal="100" workbookViewId="0">
      <pane xSplit="1" topLeftCell="B1" activePane="topRight" state="frozen"/>
      <selection pane="topRight" activeCell="B45" sqref="B45"/>
    </sheetView>
  </sheetViews>
  <sheetFormatPr defaultRowHeight="15.6"/>
  <cols>
    <col min="1" max="1" width="29" bestFit="1" customWidth="1"/>
    <col min="2" max="2" width="18.796875" bestFit="1" customWidth="1"/>
    <col min="3" max="3" width="10.296875" bestFit="1" customWidth="1"/>
    <col min="9" max="9" width="9.69921875" bestFit="1" customWidth="1"/>
    <col min="10" max="10" width="9.296875" customWidth="1"/>
    <col min="13" max="14" width="15.69921875" bestFit="1" customWidth="1"/>
    <col min="15" max="15" width="10.296875" bestFit="1" customWidth="1"/>
    <col min="16" max="20" width="10.296875" customWidth="1"/>
    <col min="21" max="21" width="15.8984375" bestFit="1" customWidth="1"/>
    <col min="22" max="22" width="10.296875" bestFit="1" customWidth="1"/>
    <col min="23" max="23" width="15.69921875" bestFit="1" customWidth="1"/>
    <col min="24" max="25" width="15.69921875" customWidth="1"/>
    <col min="26" max="26" width="15.5" bestFit="1" customWidth="1"/>
    <col min="27" max="27" width="7.8984375" bestFit="1" customWidth="1"/>
    <col min="28" max="28" width="11.19921875" bestFit="1" customWidth="1"/>
  </cols>
  <sheetData>
    <row r="1" spans="1:30" ht="17.399999999999999">
      <c r="A1" s="315"/>
      <c r="B1" s="315"/>
      <c r="C1" s="615" t="s">
        <v>934</v>
      </c>
      <c r="D1" s="616"/>
      <c r="E1" s="616"/>
      <c r="F1" s="616"/>
      <c r="G1" s="616"/>
      <c r="H1" s="616"/>
      <c r="I1" s="616"/>
      <c r="J1" s="617"/>
      <c r="K1" s="565" t="s">
        <v>497</v>
      </c>
      <c r="L1" s="566"/>
      <c r="M1" s="634" t="s">
        <v>934</v>
      </c>
      <c r="N1" s="635"/>
      <c r="O1" s="635"/>
      <c r="P1" s="635"/>
      <c r="Q1" s="635"/>
      <c r="R1" s="635"/>
      <c r="S1" s="635"/>
      <c r="T1" s="636"/>
      <c r="U1" s="197" t="s">
        <v>497</v>
      </c>
      <c r="V1" s="637" t="s">
        <v>1487</v>
      </c>
      <c r="W1" s="638"/>
      <c r="X1" s="638"/>
      <c r="Y1" s="638"/>
      <c r="Z1" s="639"/>
      <c r="AA1" s="640" t="s">
        <v>311</v>
      </c>
      <c r="AB1" s="641"/>
      <c r="AC1" s="641"/>
      <c r="AD1" s="642"/>
    </row>
    <row r="2" spans="1:30" ht="17.399999999999999">
      <c r="A2" s="133" t="s">
        <v>45</v>
      </c>
      <c r="B2" s="133" t="s">
        <v>53</v>
      </c>
      <c r="C2" s="327" t="s">
        <v>344</v>
      </c>
      <c r="D2" s="224" t="s">
        <v>115</v>
      </c>
      <c r="E2" s="224" t="s">
        <v>27</v>
      </c>
      <c r="F2" s="327" t="s">
        <v>23</v>
      </c>
      <c r="G2" s="224" t="s">
        <v>24</v>
      </c>
      <c r="H2" s="327" t="s">
        <v>30</v>
      </c>
      <c r="I2" s="327" t="s">
        <v>29</v>
      </c>
      <c r="J2" s="224" t="s">
        <v>28</v>
      </c>
      <c r="K2" s="197" t="s">
        <v>812</v>
      </c>
      <c r="L2" s="198" t="s">
        <v>500</v>
      </c>
      <c r="M2" s="224" t="s">
        <v>1357</v>
      </c>
      <c r="N2" s="327" t="s">
        <v>1357</v>
      </c>
      <c r="O2" s="327" t="s">
        <v>25</v>
      </c>
      <c r="P2" s="224" t="s">
        <v>23</v>
      </c>
      <c r="Q2" s="327" t="s">
        <v>115</v>
      </c>
      <c r="R2" s="327" t="s">
        <v>116</v>
      </c>
      <c r="S2" s="327" t="s">
        <v>27</v>
      </c>
      <c r="T2" s="224" t="s">
        <v>30</v>
      </c>
      <c r="U2" s="312" t="s">
        <v>1483</v>
      </c>
      <c r="V2" s="470" t="s">
        <v>25</v>
      </c>
      <c r="W2" s="469" t="s">
        <v>1357</v>
      </c>
      <c r="X2" s="470" t="s">
        <v>1357</v>
      </c>
      <c r="Y2" s="470" t="s">
        <v>22</v>
      </c>
      <c r="Z2" s="469" t="s">
        <v>28</v>
      </c>
      <c r="AA2" s="317" t="s">
        <v>128</v>
      </c>
      <c r="AB2" s="317" t="s">
        <v>993</v>
      </c>
      <c r="AC2" s="317" t="s">
        <v>549</v>
      </c>
      <c r="AD2" s="317" t="s">
        <v>1495</v>
      </c>
    </row>
    <row r="3" spans="1:30" ht="17.399999999999999">
      <c r="A3" s="331" t="s">
        <v>1270</v>
      </c>
      <c r="B3" s="332" t="s">
        <v>93</v>
      </c>
      <c r="C3" s="196"/>
      <c r="D3" s="196"/>
      <c r="E3" s="443">
        <v>50</v>
      </c>
      <c r="F3" s="443">
        <v>46</v>
      </c>
      <c r="G3" s="212"/>
      <c r="H3" s="212"/>
      <c r="I3" s="212"/>
      <c r="J3" s="212"/>
      <c r="K3" s="196"/>
      <c r="L3" s="196"/>
      <c r="M3" s="196"/>
      <c r="N3" s="196"/>
      <c r="O3" s="196"/>
      <c r="P3" s="451">
        <v>29</v>
      </c>
      <c r="Q3" s="443">
        <v>19</v>
      </c>
      <c r="R3" s="443">
        <v>20</v>
      </c>
      <c r="S3" s="443">
        <v>67</v>
      </c>
      <c r="T3" s="451">
        <v>80</v>
      </c>
      <c r="U3" s="196"/>
      <c r="V3" s="196"/>
      <c r="W3" s="133">
        <v>22</v>
      </c>
      <c r="X3" s="133">
        <v>61</v>
      </c>
      <c r="Y3" s="133">
        <v>24</v>
      </c>
      <c r="Z3" s="212"/>
      <c r="AA3" s="41">
        <f>AB3+AC3+AD3</f>
        <v>418</v>
      </c>
      <c r="AB3" s="41">
        <f t="shared" ref="AB3:AB62" si="0">C3+D3+E3+F3+G3+H3+I3+J3+M3+N3+O3+P3+Q3+R3+S3+T3</f>
        <v>311</v>
      </c>
      <c r="AC3" s="41">
        <f>K3+L3+U3</f>
        <v>0</v>
      </c>
      <c r="AD3" s="41">
        <f>V3+W3+Z3+X3+Y3</f>
        <v>107</v>
      </c>
    </row>
    <row r="4" spans="1:30" ht="17.399999999999999">
      <c r="A4" s="328" t="s">
        <v>1369</v>
      </c>
      <c r="B4" s="328" t="s">
        <v>93</v>
      </c>
      <c r="C4" s="196"/>
      <c r="D4" s="196"/>
      <c r="E4" s="196"/>
      <c r="F4" s="196"/>
      <c r="G4" s="196"/>
      <c r="H4" s="443">
        <v>28</v>
      </c>
      <c r="I4" s="443">
        <v>26</v>
      </c>
      <c r="J4" s="443">
        <v>47</v>
      </c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41">
        <f>AB4+AC4+AD4</f>
        <v>101</v>
      </c>
      <c r="AB4" s="41">
        <f t="shared" si="0"/>
        <v>101</v>
      </c>
      <c r="AC4" s="41">
        <f>K4+L4+U4</f>
        <v>0</v>
      </c>
      <c r="AD4" s="41">
        <f>V4+W4+Z4+X4+Y4</f>
        <v>0</v>
      </c>
    </row>
    <row r="5" spans="1:30" ht="17.399999999999999">
      <c r="A5" s="332" t="s">
        <v>1116</v>
      </c>
      <c r="B5" s="332" t="s">
        <v>93</v>
      </c>
      <c r="C5" s="443">
        <v>36</v>
      </c>
      <c r="D5" s="443">
        <v>40</v>
      </c>
      <c r="E5" s="319"/>
      <c r="F5" s="319"/>
      <c r="G5" s="319"/>
      <c r="H5" s="319"/>
      <c r="I5" s="319"/>
      <c r="J5" s="319"/>
      <c r="K5" s="196"/>
      <c r="L5" s="443">
        <v>63</v>
      </c>
      <c r="M5" s="443">
        <v>63</v>
      </c>
      <c r="N5" s="451">
        <v>59</v>
      </c>
      <c r="O5" s="451">
        <v>67</v>
      </c>
      <c r="P5" s="319"/>
      <c r="Q5" s="319"/>
      <c r="R5" s="319"/>
      <c r="S5" s="319"/>
      <c r="T5" s="319"/>
      <c r="U5" s="451">
        <v>52</v>
      </c>
      <c r="V5" s="196"/>
      <c r="W5" s="133">
        <v>68</v>
      </c>
      <c r="X5" s="212"/>
      <c r="Y5" s="212"/>
      <c r="Z5" s="196"/>
      <c r="AA5" s="41">
        <f>AB5+AC5+AD5</f>
        <v>448</v>
      </c>
      <c r="AB5" s="41">
        <f t="shared" si="0"/>
        <v>265</v>
      </c>
      <c r="AC5" s="41">
        <f t="shared" ref="AC5:AC62" si="1">K5+L5+U5</f>
        <v>115</v>
      </c>
      <c r="AD5" s="41">
        <f t="shared" ref="AD5:AD62" si="2">V5+W5+Z5+X5+Y5</f>
        <v>68</v>
      </c>
    </row>
    <row r="6" spans="1:30" ht="17.399999999999999">
      <c r="A6" s="332" t="s">
        <v>470</v>
      </c>
      <c r="B6" s="332" t="s">
        <v>93</v>
      </c>
      <c r="C6" s="212"/>
      <c r="D6" s="212"/>
      <c r="E6" s="443">
        <v>30</v>
      </c>
      <c r="F6" s="443">
        <v>34</v>
      </c>
      <c r="G6" s="443">
        <v>80</v>
      </c>
      <c r="H6" s="443">
        <v>52</v>
      </c>
      <c r="I6" s="443">
        <v>54</v>
      </c>
      <c r="J6" s="443">
        <v>33</v>
      </c>
      <c r="K6" s="443">
        <v>38</v>
      </c>
      <c r="L6" s="443">
        <v>17</v>
      </c>
      <c r="M6" s="196"/>
      <c r="N6" s="451">
        <v>21</v>
      </c>
      <c r="O6" s="196"/>
      <c r="P6" s="319"/>
      <c r="Q6" s="319"/>
      <c r="R6" s="319"/>
      <c r="S6" s="319"/>
      <c r="T6" s="319"/>
      <c r="U6" s="451">
        <v>28</v>
      </c>
      <c r="V6" s="133">
        <v>54</v>
      </c>
      <c r="W6" s="212"/>
      <c r="X6" s="212"/>
      <c r="Y6" s="196"/>
      <c r="Z6" s="133">
        <v>50</v>
      </c>
      <c r="AA6" s="41">
        <f t="shared" ref="AA6:AA62" si="3">AB6+AC6+AD6</f>
        <v>491</v>
      </c>
      <c r="AB6" s="41">
        <f t="shared" si="0"/>
        <v>304</v>
      </c>
      <c r="AC6" s="41">
        <f t="shared" si="1"/>
        <v>83</v>
      </c>
      <c r="AD6" s="41">
        <f t="shared" si="2"/>
        <v>104</v>
      </c>
    </row>
    <row r="7" spans="1:30" ht="17.399999999999999">
      <c r="A7" s="132" t="s">
        <v>998</v>
      </c>
      <c r="B7" s="332" t="s">
        <v>93</v>
      </c>
      <c r="C7" s="443">
        <v>44</v>
      </c>
      <c r="D7" s="443">
        <v>40</v>
      </c>
      <c r="E7" s="319"/>
      <c r="F7" s="319"/>
      <c r="G7" s="319"/>
      <c r="H7" s="319"/>
      <c r="I7" s="319"/>
      <c r="J7" s="319"/>
      <c r="K7" s="443">
        <v>42</v>
      </c>
      <c r="L7" s="196"/>
      <c r="M7" s="443">
        <v>17</v>
      </c>
      <c r="N7" s="196"/>
      <c r="O7" s="451">
        <v>13</v>
      </c>
      <c r="P7" s="443">
        <v>51</v>
      </c>
      <c r="Q7" s="443">
        <v>61</v>
      </c>
      <c r="R7" s="443">
        <v>60</v>
      </c>
      <c r="S7" s="319"/>
      <c r="T7" s="451">
        <v>42</v>
      </c>
      <c r="U7" s="196"/>
      <c r="V7" s="133">
        <v>26</v>
      </c>
      <c r="W7" s="196"/>
      <c r="X7" s="133">
        <v>19</v>
      </c>
      <c r="Y7" s="471">
        <v>52</v>
      </c>
      <c r="Z7" s="133">
        <v>30</v>
      </c>
      <c r="AA7" s="41">
        <f t="shared" si="3"/>
        <v>497</v>
      </c>
      <c r="AB7" s="41">
        <f t="shared" si="0"/>
        <v>328</v>
      </c>
      <c r="AC7" s="41">
        <f t="shared" si="1"/>
        <v>42</v>
      </c>
      <c r="AD7" s="41">
        <f t="shared" si="2"/>
        <v>127</v>
      </c>
    </row>
    <row r="8" spans="1:30" ht="17.399999999999999">
      <c r="A8" s="331" t="s">
        <v>997</v>
      </c>
      <c r="B8" s="332" t="s">
        <v>101</v>
      </c>
      <c r="C8" s="443">
        <v>44</v>
      </c>
      <c r="D8" s="443">
        <v>51</v>
      </c>
      <c r="E8" s="196"/>
      <c r="F8" s="443">
        <v>65</v>
      </c>
      <c r="G8" s="443">
        <v>80</v>
      </c>
      <c r="H8" s="443">
        <v>40</v>
      </c>
      <c r="I8" s="443">
        <v>60</v>
      </c>
      <c r="J8" s="196"/>
      <c r="K8" s="443">
        <v>48</v>
      </c>
      <c r="L8" s="443">
        <v>34</v>
      </c>
      <c r="M8" s="443">
        <v>26</v>
      </c>
      <c r="N8" s="451">
        <v>21</v>
      </c>
      <c r="O8" s="451">
        <v>16</v>
      </c>
      <c r="P8" s="443">
        <v>61</v>
      </c>
      <c r="Q8" s="443">
        <v>66</v>
      </c>
      <c r="R8" s="443">
        <v>69</v>
      </c>
      <c r="S8" s="443">
        <v>13</v>
      </c>
      <c r="T8" s="451">
        <v>33</v>
      </c>
      <c r="U8" s="467">
        <v>30</v>
      </c>
      <c r="V8" s="133">
        <v>62</v>
      </c>
      <c r="W8" s="133">
        <v>22</v>
      </c>
      <c r="X8" s="133">
        <v>32</v>
      </c>
      <c r="Y8" s="133">
        <v>61</v>
      </c>
      <c r="Z8" s="212"/>
      <c r="AA8" s="41">
        <f t="shared" si="3"/>
        <v>934</v>
      </c>
      <c r="AB8" s="41">
        <f t="shared" si="0"/>
        <v>645</v>
      </c>
      <c r="AC8" s="41">
        <f t="shared" si="1"/>
        <v>112</v>
      </c>
      <c r="AD8" s="41">
        <f t="shared" si="2"/>
        <v>177</v>
      </c>
    </row>
    <row r="9" spans="1:30" ht="17.399999999999999">
      <c r="A9" s="446" t="s">
        <v>1508</v>
      </c>
      <c r="B9" s="446" t="s">
        <v>101</v>
      </c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33">
        <v>21</v>
      </c>
      <c r="AA9" s="41">
        <f t="shared" si="3"/>
        <v>21</v>
      </c>
      <c r="AB9" s="41">
        <f t="shared" si="0"/>
        <v>0</v>
      </c>
      <c r="AC9" s="41">
        <f t="shared" si="1"/>
        <v>0</v>
      </c>
      <c r="AD9" s="41">
        <f t="shared" si="2"/>
        <v>21</v>
      </c>
    </row>
    <row r="10" spans="1:30" ht="17.399999999999999">
      <c r="A10" s="442" t="s">
        <v>1242</v>
      </c>
      <c r="B10" s="442" t="s">
        <v>101</v>
      </c>
      <c r="C10" s="196"/>
      <c r="D10" s="196"/>
      <c r="E10" s="443">
        <v>40</v>
      </c>
      <c r="F10" s="443">
        <v>15</v>
      </c>
      <c r="G10" s="323"/>
      <c r="H10" s="196"/>
      <c r="I10" s="443">
        <v>20</v>
      </c>
      <c r="J10" s="443">
        <v>40</v>
      </c>
      <c r="K10" s="443">
        <v>32</v>
      </c>
      <c r="L10" s="196"/>
      <c r="M10" s="196"/>
      <c r="N10" s="196"/>
      <c r="O10" s="196"/>
      <c r="P10" s="443">
        <v>19</v>
      </c>
      <c r="Q10" s="443">
        <v>14</v>
      </c>
      <c r="R10" s="443">
        <v>11</v>
      </c>
      <c r="S10" s="443">
        <v>56</v>
      </c>
      <c r="T10" s="451">
        <v>47</v>
      </c>
      <c r="U10" s="196"/>
      <c r="V10" s="196"/>
      <c r="W10" s="133">
        <v>58</v>
      </c>
      <c r="X10" s="196"/>
      <c r="Y10" s="133">
        <v>19</v>
      </c>
      <c r="Z10" s="133">
        <v>59</v>
      </c>
      <c r="AA10" s="41">
        <f t="shared" si="3"/>
        <v>430</v>
      </c>
      <c r="AB10" s="41">
        <f t="shared" si="0"/>
        <v>262</v>
      </c>
      <c r="AC10" s="41">
        <f t="shared" si="1"/>
        <v>32</v>
      </c>
      <c r="AD10" s="41">
        <f t="shared" si="2"/>
        <v>136</v>
      </c>
    </row>
    <row r="11" spans="1:30" ht="17.399999999999999">
      <c r="A11" s="332" t="s">
        <v>1271</v>
      </c>
      <c r="B11" s="332" t="s">
        <v>101</v>
      </c>
      <c r="C11" s="196"/>
      <c r="D11" s="196"/>
      <c r="E11" s="443">
        <v>40</v>
      </c>
      <c r="F11" s="196"/>
      <c r="G11" s="323"/>
      <c r="H11" s="443">
        <v>40</v>
      </c>
      <c r="I11" s="323"/>
      <c r="J11" s="443">
        <v>40</v>
      </c>
      <c r="K11" s="196"/>
      <c r="L11" s="196"/>
      <c r="M11" s="196"/>
      <c r="N11" s="196"/>
      <c r="O11" s="196"/>
      <c r="P11" s="196"/>
      <c r="Q11" s="196"/>
      <c r="R11" s="196"/>
      <c r="S11" s="443">
        <v>24</v>
      </c>
      <c r="T11" s="319"/>
      <c r="U11" s="196"/>
      <c r="V11" s="466">
        <v>18</v>
      </c>
      <c r="W11" s="196"/>
      <c r="X11" s="133">
        <v>48</v>
      </c>
      <c r="Y11" s="426"/>
      <c r="Z11" s="426"/>
      <c r="AA11" s="41">
        <f t="shared" si="3"/>
        <v>210</v>
      </c>
      <c r="AB11" s="41">
        <f t="shared" si="0"/>
        <v>144</v>
      </c>
      <c r="AC11" s="41">
        <f t="shared" si="1"/>
        <v>0</v>
      </c>
      <c r="AD11" s="41">
        <f t="shared" si="2"/>
        <v>66</v>
      </c>
    </row>
    <row r="12" spans="1:30" ht="17.399999999999999">
      <c r="A12" s="332" t="s">
        <v>1272</v>
      </c>
      <c r="B12" s="332" t="s">
        <v>101</v>
      </c>
      <c r="C12" s="443">
        <v>36</v>
      </c>
      <c r="D12" s="443">
        <v>29</v>
      </c>
      <c r="E12" s="319"/>
      <c r="F12" s="319"/>
      <c r="G12" s="319"/>
      <c r="H12" s="319"/>
      <c r="I12" s="319"/>
      <c r="J12" s="319"/>
      <c r="K12" s="196"/>
      <c r="L12" s="443">
        <v>46</v>
      </c>
      <c r="M12" s="443">
        <v>54</v>
      </c>
      <c r="N12" s="451">
        <v>59</v>
      </c>
      <c r="O12" s="451">
        <v>64</v>
      </c>
      <c r="P12" s="319"/>
      <c r="Q12" s="319"/>
      <c r="R12" s="319"/>
      <c r="S12" s="319"/>
      <c r="T12" s="319"/>
      <c r="U12" s="451">
        <v>46</v>
      </c>
      <c r="V12" s="212"/>
      <c r="W12" s="212"/>
      <c r="X12" s="212"/>
      <c r="Y12" s="212"/>
      <c r="Z12" s="212"/>
      <c r="AA12" s="41">
        <f t="shared" si="3"/>
        <v>334</v>
      </c>
      <c r="AB12" s="41">
        <f t="shared" si="0"/>
        <v>242</v>
      </c>
      <c r="AC12" s="41">
        <f t="shared" si="1"/>
        <v>92</v>
      </c>
      <c r="AD12" s="41">
        <f t="shared" si="2"/>
        <v>0</v>
      </c>
    </row>
    <row r="13" spans="1:30" ht="17.399999999999999">
      <c r="A13" s="132" t="s">
        <v>1273</v>
      </c>
      <c r="B13" s="332" t="s">
        <v>100</v>
      </c>
      <c r="C13" s="212"/>
      <c r="D13" s="212"/>
      <c r="E13" s="319"/>
      <c r="F13" s="319"/>
      <c r="G13" s="319"/>
      <c r="H13" s="319"/>
      <c r="I13" s="319"/>
      <c r="J13" s="319"/>
      <c r="K13" s="196"/>
      <c r="L13" s="443">
        <v>66</v>
      </c>
      <c r="M13" s="443">
        <v>54</v>
      </c>
      <c r="N13" s="451">
        <v>59</v>
      </c>
      <c r="O13" s="451">
        <v>59</v>
      </c>
      <c r="P13" s="319"/>
      <c r="Q13" s="319"/>
      <c r="R13" s="319"/>
      <c r="S13" s="319"/>
      <c r="T13" s="319"/>
      <c r="U13" s="451">
        <v>52</v>
      </c>
      <c r="V13" s="196"/>
      <c r="W13" s="133">
        <v>74</v>
      </c>
      <c r="X13" s="133">
        <v>27</v>
      </c>
      <c r="Y13" s="196"/>
      <c r="Z13" s="133">
        <v>47</v>
      </c>
      <c r="AA13" s="41">
        <f t="shared" si="3"/>
        <v>438</v>
      </c>
      <c r="AB13" s="41">
        <f t="shared" si="0"/>
        <v>172</v>
      </c>
      <c r="AC13" s="41">
        <f t="shared" si="1"/>
        <v>118</v>
      </c>
      <c r="AD13" s="41">
        <f t="shared" si="2"/>
        <v>148</v>
      </c>
    </row>
    <row r="14" spans="1:30" ht="17.399999999999999">
      <c r="A14" s="332" t="s">
        <v>858</v>
      </c>
      <c r="B14" s="332" t="s">
        <v>100</v>
      </c>
      <c r="C14" s="443">
        <v>20</v>
      </c>
      <c r="D14" s="443">
        <v>15</v>
      </c>
      <c r="E14" s="212"/>
      <c r="F14" s="212"/>
      <c r="G14" s="443">
        <v>5</v>
      </c>
      <c r="H14" s="443">
        <v>28</v>
      </c>
      <c r="I14" s="443">
        <v>29</v>
      </c>
      <c r="J14" s="443">
        <v>40</v>
      </c>
      <c r="K14" s="443">
        <v>15</v>
      </c>
      <c r="L14" s="196"/>
      <c r="M14" s="196"/>
      <c r="N14" s="451">
        <v>21</v>
      </c>
      <c r="O14" s="196"/>
      <c r="P14" s="443">
        <v>29</v>
      </c>
      <c r="Q14" s="443">
        <v>20</v>
      </c>
      <c r="R14" s="196"/>
      <c r="S14" s="443">
        <v>71</v>
      </c>
      <c r="T14" s="451">
        <v>3</v>
      </c>
      <c r="U14" s="196"/>
      <c r="V14" s="466">
        <v>62</v>
      </c>
      <c r="W14" s="196"/>
      <c r="X14" s="196"/>
      <c r="Y14" s="196"/>
      <c r="Z14" s="196"/>
      <c r="AA14" s="41">
        <f t="shared" si="3"/>
        <v>358</v>
      </c>
      <c r="AB14" s="41">
        <f t="shared" si="0"/>
        <v>281</v>
      </c>
      <c r="AC14" s="41">
        <f t="shared" si="1"/>
        <v>15</v>
      </c>
      <c r="AD14" s="41">
        <f t="shared" si="2"/>
        <v>62</v>
      </c>
    </row>
    <row r="15" spans="1:30" ht="17.399999999999999">
      <c r="A15" s="332" t="s">
        <v>472</v>
      </c>
      <c r="B15" s="332" t="s">
        <v>100</v>
      </c>
      <c r="C15" s="443">
        <v>60</v>
      </c>
      <c r="D15" s="196"/>
      <c r="E15" s="443">
        <v>30</v>
      </c>
      <c r="F15" s="322">
        <v>1</v>
      </c>
      <c r="G15" s="443">
        <v>18</v>
      </c>
      <c r="H15" s="196"/>
      <c r="I15" s="443">
        <v>20</v>
      </c>
      <c r="J15" s="323"/>
      <c r="K15" s="196"/>
      <c r="L15" s="443">
        <v>14</v>
      </c>
      <c r="M15" s="196"/>
      <c r="N15" s="196"/>
      <c r="O15" s="196"/>
      <c r="P15" s="443">
        <v>51</v>
      </c>
      <c r="Q15" s="443">
        <v>60</v>
      </c>
      <c r="R15" s="443">
        <v>40</v>
      </c>
      <c r="S15" s="319"/>
      <c r="T15" s="319"/>
      <c r="U15" s="451">
        <v>28</v>
      </c>
      <c r="V15" s="196"/>
      <c r="W15" s="133">
        <v>6</v>
      </c>
      <c r="X15" s="196"/>
      <c r="Y15" s="471">
        <v>52</v>
      </c>
      <c r="Z15" s="196"/>
      <c r="AA15" s="41">
        <f t="shared" si="3"/>
        <v>380</v>
      </c>
      <c r="AB15" s="41">
        <f t="shared" si="0"/>
        <v>280</v>
      </c>
      <c r="AC15" s="41">
        <f t="shared" si="1"/>
        <v>42</v>
      </c>
      <c r="AD15" s="41">
        <f t="shared" si="2"/>
        <v>58</v>
      </c>
    </row>
    <row r="16" spans="1:30" ht="17.399999999999999">
      <c r="A16" s="332" t="s">
        <v>1192</v>
      </c>
      <c r="B16" s="332" t="s">
        <v>100</v>
      </c>
      <c r="C16" s="196"/>
      <c r="D16" s="443">
        <v>65</v>
      </c>
      <c r="E16" s="443">
        <v>50</v>
      </c>
      <c r="F16" s="443">
        <v>69</v>
      </c>
      <c r="G16" s="443">
        <v>80</v>
      </c>
      <c r="H16" s="443">
        <v>52</v>
      </c>
      <c r="I16" s="443">
        <v>60</v>
      </c>
      <c r="J16" s="443">
        <v>40</v>
      </c>
      <c r="K16" s="450">
        <v>61</v>
      </c>
      <c r="L16" s="196"/>
      <c r="M16" s="443">
        <v>26</v>
      </c>
      <c r="N16" s="196"/>
      <c r="O16" s="451">
        <v>21</v>
      </c>
      <c r="P16" s="319"/>
      <c r="Q16" s="319"/>
      <c r="R16" s="443">
        <v>40</v>
      </c>
      <c r="S16" s="319"/>
      <c r="T16" s="458">
        <v>32</v>
      </c>
      <c r="U16" s="468"/>
      <c r="V16" s="468"/>
      <c r="W16" s="468"/>
      <c r="X16" s="133">
        <v>53</v>
      </c>
      <c r="Y16" s="133">
        <v>19</v>
      </c>
      <c r="Z16" s="133">
        <v>33</v>
      </c>
      <c r="AA16" s="41">
        <f t="shared" si="3"/>
        <v>701</v>
      </c>
      <c r="AB16" s="41">
        <f t="shared" si="0"/>
        <v>535</v>
      </c>
      <c r="AC16" s="41">
        <f t="shared" si="1"/>
        <v>61</v>
      </c>
      <c r="AD16" s="41">
        <f t="shared" si="2"/>
        <v>105</v>
      </c>
    </row>
    <row r="17" spans="1:30" ht="17.399999999999999">
      <c r="A17" s="446" t="s">
        <v>1496</v>
      </c>
      <c r="B17" s="446" t="s">
        <v>100</v>
      </c>
      <c r="C17" s="196"/>
      <c r="D17" s="196"/>
      <c r="E17" s="196"/>
      <c r="F17" s="196"/>
      <c r="G17" s="196"/>
      <c r="H17" s="196"/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466">
        <v>18</v>
      </c>
      <c r="W17" s="196"/>
      <c r="X17" s="196"/>
      <c r="Y17" s="196"/>
      <c r="Z17" s="196"/>
      <c r="AA17" s="41">
        <f t="shared" si="3"/>
        <v>18</v>
      </c>
      <c r="AB17" s="41">
        <f t="shared" si="0"/>
        <v>0</v>
      </c>
      <c r="AC17" s="41">
        <f t="shared" si="1"/>
        <v>0</v>
      </c>
      <c r="AD17" s="41">
        <f t="shared" si="2"/>
        <v>18</v>
      </c>
    </row>
    <row r="18" spans="1:30" ht="17.399999999999999">
      <c r="A18" s="446" t="s">
        <v>1476</v>
      </c>
      <c r="B18" s="446" t="s">
        <v>100</v>
      </c>
      <c r="C18" s="196"/>
      <c r="D18" s="196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  <c r="P18" s="196"/>
      <c r="Q18" s="196"/>
      <c r="R18" s="196"/>
      <c r="S18" s="443">
        <v>20</v>
      </c>
      <c r="T18" s="196"/>
      <c r="U18" s="196"/>
      <c r="V18" s="196"/>
      <c r="W18" s="196"/>
      <c r="X18" s="196"/>
      <c r="Y18" s="196"/>
      <c r="Z18" s="196"/>
      <c r="AA18" s="41">
        <f t="shared" si="3"/>
        <v>20</v>
      </c>
      <c r="AB18" s="41">
        <f t="shared" si="0"/>
        <v>20</v>
      </c>
      <c r="AC18" s="41">
        <f t="shared" si="1"/>
        <v>0</v>
      </c>
      <c r="AD18" s="41">
        <f t="shared" si="2"/>
        <v>0</v>
      </c>
    </row>
    <row r="19" spans="1:30" ht="17.399999999999999">
      <c r="A19" s="332" t="s">
        <v>1275</v>
      </c>
      <c r="B19" s="332" t="s">
        <v>488</v>
      </c>
      <c r="C19" s="196"/>
      <c r="D19" s="443">
        <v>80</v>
      </c>
      <c r="E19" s="443">
        <v>1</v>
      </c>
      <c r="F19" s="443">
        <v>80</v>
      </c>
      <c r="G19" s="443">
        <v>80</v>
      </c>
      <c r="H19" s="443">
        <v>80</v>
      </c>
      <c r="I19" s="212"/>
      <c r="J19" s="212"/>
      <c r="K19" s="212"/>
      <c r="L19" s="212"/>
      <c r="M19" s="212"/>
      <c r="N19" s="212"/>
      <c r="O19" s="212"/>
      <c r="P19" s="443">
        <v>61</v>
      </c>
      <c r="Q19" s="443">
        <v>80</v>
      </c>
      <c r="R19" s="443">
        <v>80</v>
      </c>
      <c r="S19" s="443">
        <v>58</v>
      </c>
      <c r="T19" s="451">
        <v>53</v>
      </c>
      <c r="U19" s="451">
        <v>67</v>
      </c>
      <c r="V19" s="133">
        <v>80</v>
      </c>
      <c r="W19" s="133">
        <v>80</v>
      </c>
      <c r="X19" s="212"/>
      <c r="Y19" s="426"/>
      <c r="Z19" s="426"/>
      <c r="AA19" s="41">
        <f t="shared" si="3"/>
        <v>880</v>
      </c>
      <c r="AB19" s="41">
        <f t="shared" si="0"/>
        <v>653</v>
      </c>
      <c r="AC19" s="41">
        <f t="shared" si="1"/>
        <v>67</v>
      </c>
      <c r="AD19" s="41">
        <f t="shared" si="2"/>
        <v>160</v>
      </c>
    </row>
    <row r="20" spans="1:30" ht="17.399999999999999">
      <c r="A20" s="332" t="s">
        <v>1434</v>
      </c>
      <c r="B20" s="332" t="s">
        <v>488</v>
      </c>
      <c r="C20" s="196"/>
      <c r="D20" s="196"/>
      <c r="E20" s="196"/>
      <c r="F20" s="196"/>
      <c r="G20" s="323"/>
      <c r="H20" s="196"/>
      <c r="I20" s="196"/>
      <c r="J20" s="322">
        <v>80</v>
      </c>
      <c r="K20" s="196"/>
      <c r="L20" s="196"/>
      <c r="M20" s="196"/>
      <c r="N20" s="196"/>
      <c r="O20" s="196"/>
      <c r="P20" s="196"/>
      <c r="Q20" s="196"/>
      <c r="R20" s="196"/>
      <c r="S20" s="196"/>
      <c r="T20" s="196"/>
      <c r="U20" s="196"/>
      <c r="V20" s="196"/>
      <c r="W20" s="196"/>
      <c r="X20" s="196"/>
      <c r="Y20" s="196"/>
      <c r="Z20" s="196"/>
      <c r="AA20" s="41">
        <f t="shared" si="3"/>
        <v>80</v>
      </c>
      <c r="AB20" s="41">
        <f t="shared" si="0"/>
        <v>80</v>
      </c>
      <c r="AC20" s="41">
        <f t="shared" si="1"/>
        <v>0</v>
      </c>
      <c r="AD20" s="41">
        <f t="shared" si="2"/>
        <v>0</v>
      </c>
    </row>
    <row r="21" spans="1:30" ht="17.399999999999999">
      <c r="A21" s="332" t="s">
        <v>1000</v>
      </c>
      <c r="B21" s="332" t="s">
        <v>488</v>
      </c>
      <c r="C21" s="212"/>
      <c r="D21" s="443">
        <v>73</v>
      </c>
      <c r="E21" s="319"/>
      <c r="F21" s="319"/>
      <c r="G21" s="319"/>
      <c r="H21" s="319"/>
      <c r="I21" s="443">
        <v>51</v>
      </c>
      <c r="J21" s="319"/>
      <c r="K21" s="443">
        <v>80</v>
      </c>
      <c r="L21" s="196"/>
      <c r="M21" s="443">
        <v>80</v>
      </c>
      <c r="N21" s="451">
        <v>80</v>
      </c>
      <c r="O21" s="451">
        <v>80</v>
      </c>
      <c r="P21" s="319"/>
      <c r="Q21" s="319"/>
      <c r="R21" s="319"/>
      <c r="S21" s="319"/>
      <c r="T21" s="212"/>
      <c r="U21" s="451">
        <v>80</v>
      </c>
      <c r="V21" s="133">
        <v>70</v>
      </c>
      <c r="W21" s="133">
        <v>57</v>
      </c>
      <c r="X21" s="212"/>
      <c r="Y21" s="212"/>
      <c r="Z21" s="133">
        <v>80</v>
      </c>
      <c r="AA21" s="41">
        <f t="shared" si="3"/>
        <v>731</v>
      </c>
      <c r="AB21" s="41">
        <f t="shared" si="0"/>
        <v>364</v>
      </c>
      <c r="AC21" s="41">
        <f t="shared" si="1"/>
        <v>160</v>
      </c>
      <c r="AD21" s="41">
        <f t="shared" si="2"/>
        <v>207</v>
      </c>
    </row>
    <row r="22" spans="1:30" ht="17.399999999999999">
      <c r="A22" s="332" t="s">
        <v>1002</v>
      </c>
      <c r="B22" s="332" t="s">
        <v>489</v>
      </c>
      <c r="C22" s="443">
        <v>80</v>
      </c>
      <c r="D22" s="443">
        <v>80</v>
      </c>
      <c r="E22" s="443">
        <v>79</v>
      </c>
      <c r="F22" s="443">
        <v>7</v>
      </c>
      <c r="G22" s="443">
        <v>80</v>
      </c>
      <c r="H22" s="443">
        <v>56</v>
      </c>
      <c r="I22" s="443">
        <v>80</v>
      </c>
      <c r="J22" s="443">
        <v>80</v>
      </c>
      <c r="K22" s="443">
        <v>80</v>
      </c>
      <c r="L22" s="443">
        <v>5</v>
      </c>
      <c r="M22" s="443">
        <v>51</v>
      </c>
      <c r="N22" s="196"/>
      <c r="O22" s="451">
        <v>25</v>
      </c>
      <c r="P22" s="443">
        <v>19</v>
      </c>
      <c r="Q22" s="196"/>
      <c r="R22" s="196"/>
      <c r="S22" s="443">
        <v>22</v>
      </c>
      <c r="T22" s="451">
        <v>27</v>
      </c>
      <c r="U22" s="451">
        <v>13</v>
      </c>
      <c r="V22" s="133">
        <v>10</v>
      </c>
      <c r="W22" s="133">
        <v>23</v>
      </c>
      <c r="X22" s="133">
        <v>80</v>
      </c>
      <c r="Y22" s="133">
        <v>68</v>
      </c>
      <c r="Z22" s="133">
        <v>40</v>
      </c>
      <c r="AA22" s="41">
        <f t="shared" si="3"/>
        <v>1005</v>
      </c>
      <c r="AB22" s="41">
        <f t="shared" si="0"/>
        <v>686</v>
      </c>
      <c r="AC22" s="41">
        <f t="shared" si="1"/>
        <v>98</v>
      </c>
      <c r="AD22" s="41">
        <f t="shared" si="2"/>
        <v>221</v>
      </c>
    </row>
    <row r="23" spans="1:30" ht="17.399999999999999">
      <c r="A23" s="383" t="s">
        <v>1274</v>
      </c>
      <c r="B23" s="383" t="s">
        <v>489</v>
      </c>
      <c r="C23" s="443">
        <v>65</v>
      </c>
      <c r="D23" s="443">
        <v>26</v>
      </c>
      <c r="E23" s="443">
        <v>80</v>
      </c>
      <c r="F23" s="196"/>
      <c r="G23" s="212"/>
      <c r="H23" s="443">
        <v>24</v>
      </c>
      <c r="I23" s="443">
        <v>80</v>
      </c>
      <c r="J23" s="443">
        <v>80</v>
      </c>
      <c r="K23" s="443">
        <v>32</v>
      </c>
      <c r="L23" s="443">
        <v>80</v>
      </c>
      <c r="M23" s="443">
        <v>29</v>
      </c>
      <c r="N23" s="451">
        <v>70</v>
      </c>
      <c r="O23" s="451">
        <v>55</v>
      </c>
      <c r="P23" s="443">
        <v>51</v>
      </c>
      <c r="Q23" s="443">
        <v>20</v>
      </c>
      <c r="R23" s="443">
        <v>23</v>
      </c>
      <c r="S23" s="443">
        <v>80</v>
      </c>
      <c r="T23" s="451">
        <v>38</v>
      </c>
      <c r="U23" s="196"/>
      <c r="V23" s="196"/>
      <c r="W23" s="196"/>
      <c r="X23" s="133">
        <v>48</v>
      </c>
      <c r="Y23" s="426"/>
      <c r="Z23" s="426"/>
      <c r="AA23" s="41">
        <f t="shared" si="3"/>
        <v>881</v>
      </c>
      <c r="AB23" s="41">
        <f t="shared" si="0"/>
        <v>721</v>
      </c>
      <c r="AC23" s="41">
        <f t="shared" si="1"/>
        <v>112</v>
      </c>
      <c r="AD23" s="41">
        <f t="shared" si="2"/>
        <v>48</v>
      </c>
    </row>
    <row r="24" spans="1:30" ht="17.399999999999999">
      <c r="A24" s="383" t="s">
        <v>1118</v>
      </c>
      <c r="B24" s="383" t="s">
        <v>489</v>
      </c>
      <c r="C24" s="212"/>
      <c r="D24" s="196"/>
      <c r="E24" s="443">
        <v>58</v>
      </c>
      <c r="F24" s="443">
        <v>80</v>
      </c>
      <c r="G24" s="212"/>
      <c r="H24" s="212"/>
      <c r="I24" s="212"/>
      <c r="J24" s="212"/>
      <c r="K24" s="443">
        <v>48</v>
      </c>
      <c r="L24" s="443">
        <v>75</v>
      </c>
      <c r="M24" s="196"/>
      <c r="N24" s="451">
        <v>18</v>
      </c>
      <c r="O24" s="196"/>
      <c r="P24" s="443">
        <v>29</v>
      </c>
      <c r="Q24" s="443">
        <v>60</v>
      </c>
      <c r="R24" s="443">
        <v>57</v>
      </c>
      <c r="S24" s="443">
        <v>22</v>
      </c>
      <c r="T24" s="212"/>
      <c r="U24" s="196"/>
      <c r="V24" s="196"/>
      <c r="W24" s="196"/>
      <c r="X24" s="133">
        <v>32</v>
      </c>
      <c r="Y24" s="133">
        <v>80</v>
      </c>
      <c r="Z24" s="133">
        <v>40</v>
      </c>
      <c r="AA24" s="41">
        <f t="shared" si="3"/>
        <v>599</v>
      </c>
      <c r="AB24" s="41">
        <f t="shared" si="0"/>
        <v>324</v>
      </c>
      <c r="AC24" s="41">
        <f t="shared" si="1"/>
        <v>123</v>
      </c>
      <c r="AD24" s="41">
        <f t="shared" si="2"/>
        <v>152</v>
      </c>
    </row>
    <row r="25" spans="1:30" ht="17.399999999999999">
      <c r="A25" s="328" t="s">
        <v>1415</v>
      </c>
      <c r="B25" s="328" t="s">
        <v>489</v>
      </c>
      <c r="C25" s="443">
        <v>15</v>
      </c>
      <c r="D25" s="323"/>
      <c r="E25" s="319"/>
      <c r="F25" s="319"/>
      <c r="G25" s="319"/>
      <c r="H25" s="319"/>
      <c r="I25" s="319"/>
      <c r="J25" s="319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472">
        <v>3</v>
      </c>
      <c r="Z25" s="468"/>
      <c r="AA25" s="41">
        <f t="shared" si="3"/>
        <v>18</v>
      </c>
      <c r="AB25" s="41">
        <f t="shared" si="0"/>
        <v>15</v>
      </c>
      <c r="AC25" s="41">
        <f t="shared" si="1"/>
        <v>0</v>
      </c>
      <c r="AD25" s="41">
        <f t="shared" si="2"/>
        <v>3</v>
      </c>
    </row>
    <row r="26" spans="1:30" ht="17.399999999999999">
      <c r="A26" s="442" t="s">
        <v>1470</v>
      </c>
      <c r="B26" s="442" t="s">
        <v>482</v>
      </c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453">
        <v>20</v>
      </c>
      <c r="S26" s="196"/>
      <c r="T26" s="451">
        <v>15</v>
      </c>
      <c r="U26" s="196"/>
      <c r="V26" s="196"/>
      <c r="W26" s="196"/>
      <c r="X26" s="196"/>
      <c r="Y26" s="426"/>
      <c r="Z26" s="426"/>
      <c r="AA26" s="41">
        <f t="shared" si="3"/>
        <v>35</v>
      </c>
      <c r="AB26" s="41">
        <f t="shared" si="0"/>
        <v>35</v>
      </c>
      <c r="AC26" s="41">
        <f t="shared" si="1"/>
        <v>0</v>
      </c>
      <c r="AD26" s="41">
        <f t="shared" si="2"/>
        <v>0</v>
      </c>
    </row>
    <row r="27" spans="1:30" ht="17.399999999999999">
      <c r="A27" s="442" t="s">
        <v>1182</v>
      </c>
      <c r="B27" s="442" t="s">
        <v>482</v>
      </c>
      <c r="C27" s="212"/>
      <c r="D27" s="212"/>
      <c r="E27" s="212"/>
      <c r="F27" s="212"/>
      <c r="G27" s="212"/>
      <c r="H27" s="212"/>
      <c r="I27" s="212"/>
      <c r="J27" s="212"/>
      <c r="K27" s="212"/>
      <c r="L27" s="212"/>
      <c r="M27" s="212"/>
      <c r="N27" s="212"/>
      <c r="O27" s="212"/>
      <c r="P27" s="212"/>
      <c r="Q27" s="212"/>
      <c r="R27" s="196"/>
      <c r="S27" s="443">
        <v>58</v>
      </c>
      <c r="T27" s="451">
        <v>80</v>
      </c>
      <c r="U27" s="451">
        <v>11</v>
      </c>
      <c r="V27" s="196"/>
      <c r="W27" s="133">
        <v>23</v>
      </c>
      <c r="X27" s="133">
        <v>80</v>
      </c>
      <c r="Y27" s="133">
        <v>80</v>
      </c>
      <c r="Z27" s="133">
        <v>80</v>
      </c>
      <c r="AA27" s="41">
        <f t="shared" si="3"/>
        <v>412</v>
      </c>
      <c r="AB27" s="41">
        <f t="shared" si="0"/>
        <v>138</v>
      </c>
      <c r="AC27" s="41">
        <f t="shared" si="1"/>
        <v>11</v>
      </c>
      <c r="AD27" s="41">
        <f t="shared" si="2"/>
        <v>263</v>
      </c>
    </row>
    <row r="28" spans="1:30" ht="17.399999999999999">
      <c r="A28" s="446" t="s">
        <v>1432</v>
      </c>
      <c r="B28" s="446" t="s">
        <v>482</v>
      </c>
      <c r="C28" s="196"/>
      <c r="D28" s="196"/>
      <c r="E28" s="196"/>
      <c r="F28" s="196"/>
      <c r="G28" s="443">
        <v>59</v>
      </c>
      <c r="H28" s="443">
        <v>80</v>
      </c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41">
        <f t="shared" si="3"/>
        <v>139</v>
      </c>
      <c r="AB28" s="41">
        <f t="shared" si="0"/>
        <v>139</v>
      </c>
      <c r="AC28" s="41">
        <f t="shared" si="1"/>
        <v>0</v>
      </c>
      <c r="AD28" s="41">
        <f t="shared" si="2"/>
        <v>0</v>
      </c>
    </row>
    <row r="29" spans="1:30" ht="17.399999999999999">
      <c r="A29" s="446" t="s">
        <v>1446</v>
      </c>
      <c r="B29" s="446" t="s">
        <v>482</v>
      </c>
      <c r="C29" s="196"/>
      <c r="D29" s="196"/>
      <c r="E29" s="196"/>
      <c r="F29" s="196"/>
      <c r="G29" s="196"/>
      <c r="H29" s="196"/>
      <c r="I29" s="196"/>
      <c r="J29" s="444">
        <v>19</v>
      </c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41">
        <f t="shared" si="3"/>
        <v>19</v>
      </c>
      <c r="AB29" s="41">
        <f t="shared" si="0"/>
        <v>19</v>
      </c>
      <c r="AC29" s="41">
        <f t="shared" si="1"/>
        <v>0</v>
      </c>
      <c r="AD29" s="41">
        <f t="shared" si="2"/>
        <v>0</v>
      </c>
    </row>
    <row r="30" spans="1:30" ht="17.399999999999999">
      <c r="A30" s="332" t="s">
        <v>566</v>
      </c>
      <c r="B30" s="332" t="s">
        <v>482</v>
      </c>
      <c r="C30" s="196"/>
      <c r="D30" s="212"/>
      <c r="E30" s="443">
        <v>80</v>
      </c>
      <c r="F30" s="443">
        <v>80</v>
      </c>
      <c r="G30" s="212"/>
      <c r="H30" s="443">
        <v>40</v>
      </c>
      <c r="I30" s="322">
        <v>70</v>
      </c>
      <c r="J30" s="212"/>
      <c r="K30" s="443">
        <v>19</v>
      </c>
      <c r="L30" s="443">
        <v>80</v>
      </c>
      <c r="M30" s="450">
        <v>70</v>
      </c>
      <c r="N30" s="451">
        <v>80</v>
      </c>
      <c r="O30" s="451">
        <v>33</v>
      </c>
      <c r="P30" s="443">
        <v>80</v>
      </c>
      <c r="Q30" s="443">
        <v>80</v>
      </c>
      <c r="R30" s="443">
        <v>80</v>
      </c>
      <c r="S30" s="443">
        <v>4</v>
      </c>
      <c r="T30" s="212"/>
      <c r="U30" s="451">
        <v>80</v>
      </c>
      <c r="V30" s="133">
        <v>80</v>
      </c>
      <c r="W30" s="133">
        <v>80</v>
      </c>
      <c r="X30" s="133">
        <v>80</v>
      </c>
      <c r="Y30" s="133">
        <v>80</v>
      </c>
      <c r="Z30" s="133">
        <v>80</v>
      </c>
      <c r="AA30" s="41">
        <f t="shared" si="3"/>
        <v>1276</v>
      </c>
      <c r="AB30" s="41">
        <f t="shared" si="0"/>
        <v>697</v>
      </c>
      <c r="AC30" s="41">
        <f t="shared" si="1"/>
        <v>179</v>
      </c>
      <c r="AD30" s="41">
        <f t="shared" si="2"/>
        <v>400</v>
      </c>
    </row>
    <row r="31" spans="1:30" ht="17.399999999999999">
      <c r="A31" s="332" t="s">
        <v>1458</v>
      </c>
      <c r="B31" s="332" t="s">
        <v>482</v>
      </c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451">
        <v>47</v>
      </c>
      <c r="P31" s="443">
        <v>80</v>
      </c>
      <c r="Q31" s="443">
        <v>80</v>
      </c>
      <c r="R31" s="450">
        <v>70</v>
      </c>
      <c r="S31" s="443">
        <v>80</v>
      </c>
      <c r="T31" s="451">
        <v>80</v>
      </c>
      <c r="U31" s="451">
        <v>80</v>
      </c>
      <c r="V31" s="133">
        <v>60</v>
      </c>
      <c r="W31" s="133">
        <v>57</v>
      </c>
      <c r="X31" s="133">
        <v>27</v>
      </c>
      <c r="Y31" s="196"/>
      <c r="Z31" s="133">
        <v>47</v>
      </c>
      <c r="AA31" s="41">
        <f t="shared" si="3"/>
        <v>708</v>
      </c>
      <c r="AB31" s="41">
        <f t="shared" si="0"/>
        <v>437</v>
      </c>
      <c r="AC31" s="41">
        <f t="shared" si="1"/>
        <v>80</v>
      </c>
      <c r="AD31" s="41">
        <f t="shared" si="2"/>
        <v>191</v>
      </c>
    </row>
    <row r="32" spans="1:30" ht="17.399999999999999">
      <c r="A32" s="332" t="s">
        <v>806</v>
      </c>
      <c r="B32" s="332" t="s">
        <v>482</v>
      </c>
      <c r="C32" s="212"/>
      <c r="D32" s="212"/>
      <c r="E32" s="212"/>
      <c r="F32" s="443">
        <v>33</v>
      </c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133">
        <v>20</v>
      </c>
      <c r="W32" s="212"/>
      <c r="X32" s="212"/>
      <c r="Y32" s="133">
        <v>24</v>
      </c>
      <c r="Z32" s="133">
        <v>33</v>
      </c>
      <c r="AA32" s="41">
        <f t="shared" si="3"/>
        <v>110</v>
      </c>
      <c r="AB32" s="41">
        <f t="shared" si="0"/>
        <v>33</v>
      </c>
      <c r="AC32" s="41">
        <f t="shared" si="1"/>
        <v>0</v>
      </c>
      <c r="AD32" s="41">
        <f t="shared" si="2"/>
        <v>77</v>
      </c>
    </row>
    <row r="33" spans="1:30" ht="17.399999999999999">
      <c r="A33" s="332" t="s">
        <v>1276</v>
      </c>
      <c r="B33" s="332" t="s">
        <v>482</v>
      </c>
      <c r="C33" s="443">
        <v>35</v>
      </c>
      <c r="D33" s="443">
        <v>7</v>
      </c>
      <c r="E33" s="443">
        <v>80</v>
      </c>
      <c r="F33" s="443">
        <v>73</v>
      </c>
      <c r="G33" s="443">
        <v>80</v>
      </c>
      <c r="H33" s="443">
        <v>80</v>
      </c>
      <c r="I33" s="443">
        <v>80</v>
      </c>
      <c r="J33" s="322">
        <v>70</v>
      </c>
      <c r="K33" s="196"/>
      <c r="L33" s="443">
        <v>5</v>
      </c>
      <c r="M33" s="196"/>
      <c r="N33" s="196"/>
      <c r="O33" s="196"/>
      <c r="P33" s="443">
        <v>80</v>
      </c>
      <c r="Q33" s="443">
        <v>56</v>
      </c>
      <c r="R33" s="443">
        <v>60</v>
      </c>
      <c r="S33" s="443">
        <v>65</v>
      </c>
      <c r="T33" s="451">
        <v>65</v>
      </c>
      <c r="U33" s="196"/>
      <c r="V33" s="196"/>
      <c r="W33" s="196"/>
      <c r="X33" s="133">
        <v>53</v>
      </c>
      <c r="Y33" s="426"/>
      <c r="Z33" s="426"/>
      <c r="AA33" s="41">
        <f t="shared" si="3"/>
        <v>889</v>
      </c>
      <c r="AB33" s="41">
        <f t="shared" si="0"/>
        <v>831</v>
      </c>
      <c r="AC33" s="41">
        <f t="shared" si="1"/>
        <v>5</v>
      </c>
      <c r="AD33" s="41">
        <f t="shared" si="2"/>
        <v>53</v>
      </c>
    </row>
    <row r="34" spans="1:30" ht="17.399999999999999">
      <c r="A34" s="332" t="s">
        <v>589</v>
      </c>
      <c r="B34" s="332" t="s">
        <v>482</v>
      </c>
      <c r="C34" s="443">
        <v>67</v>
      </c>
      <c r="D34" s="443">
        <v>54</v>
      </c>
      <c r="E34" s="319"/>
      <c r="F34" s="319"/>
      <c r="G34" s="319"/>
      <c r="H34" s="319"/>
      <c r="I34" s="319"/>
      <c r="J34" s="319"/>
      <c r="K34" s="443">
        <v>80</v>
      </c>
      <c r="L34" s="443">
        <v>80</v>
      </c>
      <c r="M34" s="443">
        <v>51</v>
      </c>
      <c r="N34" s="451">
        <v>34</v>
      </c>
      <c r="O34" s="451">
        <v>80</v>
      </c>
      <c r="P34" s="319"/>
      <c r="Q34" s="319"/>
      <c r="R34" s="319"/>
      <c r="S34" s="319"/>
      <c r="T34" s="319"/>
      <c r="U34" s="451">
        <v>69</v>
      </c>
      <c r="V34" s="212"/>
      <c r="W34" s="212"/>
      <c r="X34" s="323"/>
      <c r="Y34" s="133">
        <v>56</v>
      </c>
      <c r="Z34" s="196"/>
      <c r="AA34" s="41">
        <f t="shared" si="3"/>
        <v>571</v>
      </c>
      <c r="AB34" s="41">
        <f t="shared" si="0"/>
        <v>286</v>
      </c>
      <c r="AC34" s="41">
        <f t="shared" si="1"/>
        <v>229</v>
      </c>
      <c r="AD34" s="41">
        <f t="shared" si="2"/>
        <v>56</v>
      </c>
    </row>
    <row r="35" spans="1:30" ht="17.399999999999999">
      <c r="A35" s="383" t="s">
        <v>637</v>
      </c>
      <c r="B35" s="383" t="s">
        <v>482</v>
      </c>
      <c r="C35" s="444">
        <v>80</v>
      </c>
      <c r="D35" s="444">
        <v>80</v>
      </c>
      <c r="E35" s="319"/>
      <c r="F35" s="319"/>
      <c r="G35" s="319"/>
      <c r="H35" s="319"/>
      <c r="I35" s="319"/>
      <c r="J35" s="319"/>
      <c r="K35" s="212"/>
      <c r="L35" s="212"/>
      <c r="M35" s="444">
        <v>29</v>
      </c>
      <c r="N35" s="452">
        <v>70</v>
      </c>
      <c r="O35" s="451">
        <v>80</v>
      </c>
      <c r="P35" s="319"/>
      <c r="Q35" s="319"/>
      <c r="R35" s="319"/>
      <c r="S35" s="319"/>
      <c r="T35" s="319"/>
      <c r="U35" s="212"/>
      <c r="V35" s="133">
        <v>80</v>
      </c>
      <c r="W35" s="133">
        <v>80</v>
      </c>
      <c r="X35" s="212"/>
      <c r="Y35" s="212"/>
      <c r="Z35" s="212"/>
      <c r="AA35" s="41">
        <f t="shared" si="3"/>
        <v>499</v>
      </c>
      <c r="AB35" s="41">
        <f t="shared" si="0"/>
        <v>339</v>
      </c>
      <c r="AC35" s="41">
        <f t="shared" si="1"/>
        <v>0</v>
      </c>
      <c r="AD35" s="41">
        <f t="shared" si="2"/>
        <v>160</v>
      </c>
    </row>
    <row r="36" spans="1:30" ht="17.399999999999999">
      <c r="A36" s="447" t="s">
        <v>1238</v>
      </c>
      <c r="B36" s="447" t="s">
        <v>482</v>
      </c>
      <c r="C36" s="250"/>
      <c r="D36" s="250"/>
      <c r="E36" s="250"/>
      <c r="F36" s="250"/>
      <c r="G36" s="250"/>
      <c r="H36" s="250"/>
      <c r="I36" s="250"/>
      <c r="J36" s="444">
        <v>61</v>
      </c>
      <c r="K36" s="196"/>
      <c r="L36" s="196"/>
      <c r="M36" s="196"/>
      <c r="N36" s="196"/>
      <c r="O36" s="196"/>
      <c r="P36" s="196"/>
      <c r="Q36" s="196"/>
      <c r="R36" s="196"/>
      <c r="S36" s="196"/>
      <c r="T36" s="196"/>
      <c r="U36" s="196"/>
      <c r="V36" s="196"/>
      <c r="W36" s="196"/>
      <c r="X36" s="196"/>
      <c r="Y36" s="196"/>
      <c r="Z36" s="196"/>
      <c r="AA36" s="41">
        <f t="shared" si="3"/>
        <v>61</v>
      </c>
      <c r="AB36" s="41">
        <f t="shared" si="0"/>
        <v>61</v>
      </c>
      <c r="AC36" s="41">
        <f t="shared" si="1"/>
        <v>0</v>
      </c>
      <c r="AD36" s="41">
        <f t="shared" si="2"/>
        <v>0</v>
      </c>
    </row>
    <row r="37" spans="1:30" ht="17.399999999999999">
      <c r="A37" s="446" t="s">
        <v>1194</v>
      </c>
      <c r="B37" s="446" t="s">
        <v>482</v>
      </c>
      <c r="C37" s="250"/>
      <c r="D37" s="250"/>
      <c r="E37" s="250"/>
      <c r="F37" s="443">
        <v>47</v>
      </c>
      <c r="G37" s="443">
        <v>78</v>
      </c>
      <c r="H37" s="443">
        <v>40</v>
      </c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41">
        <f t="shared" si="3"/>
        <v>165</v>
      </c>
      <c r="AB37" s="41">
        <f t="shared" si="0"/>
        <v>165</v>
      </c>
      <c r="AC37" s="41">
        <f t="shared" si="1"/>
        <v>0</v>
      </c>
      <c r="AD37" s="41">
        <f t="shared" si="2"/>
        <v>0</v>
      </c>
    </row>
    <row r="38" spans="1:30" ht="17.399999999999999">
      <c r="A38" s="440" t="s">
        <v>1003</v>
      </c>
      <c r="B38" s="440" t="s">
        <v>490</v>
      </c>
      <c r="C38" s="449">
        <v>58</v>
      </c>
      <c r="D38" s="212"/>
      <c r="E38" s="449">
        <v>22</v>
      </c>
      <c r="F38" s="212"/>
      <c r="G38" s="212"/>
      <c r="H38" s="212"/>
      <c r="I38" s="212"/>
      <c r="J38" s="212"/>
      <c r="K38" s="445">
        <v>61</v>
      </c>
      <c r="L38" s="445">
        <v>80</v>
      </c>
      <c r="M38" s="445">
        <v>80</v>
      </c>
      <c r="N38" s="453">
        <v>46</v>
      </c>
      <c r="O38" s="212"/>
      <c r="P38" s="212"/>
      <c r="Q38" s="443">
        <v>24</v>
      </c>
      <c r="R38" s="212"/>
      <c r="S38" s="212"/>
      <c r="T38" s="212"/>
      <c r="U38" s="212"/>
      <c r="V38" s="212"/>
      <c r="W38" s="212"/>
      <c r="X38" s="212"/>
      <c r="Y38" s="212"/>
      <c r="Z38" s="212"/>
      <c r="AA38" s="41">
        <f t="shared" si="3"/>
        <v>371</v>
      </c>
      <c r="AB38" s="41">
        <f t="shared" si="0"/>
        <v>230</v>
      </c>
      <c r="AC38" s="41">
        <f t="shared" si="1"/>
        <v>141</v>
      </c>
      <c r="AD38" s="41">
        <f t="shared" si="2"/>
        <v>0</v>
      </c>
    </row>
    <row r="39" spans="1:30" ht="17.399999999999999">
      <c r="A39" s="328" t="s">
        <v>1422</v>
      </c>
      <c r="B39" s="448" t="s">
        <v>98</v>
      </c>
      <c r="C39" s="250"/>
      <c r="D39" s="250"/>
      <c r="E39" s="250"/>
      <c r="F39" s="250"/>
      <c r="G39" s="250"/>
      <c r="H39" s="250"/>
      <c r="I39" s="250"/>
      <c r="J39" s="443">
        <v>53</v>
      </c>
      <c r="K39" s="196"/>
      <c r="L39" s="196"/>
      <c r="M39" s="196"/>
      <c r="N39" s="196"/>
      <c r="O39" s="196"/>
      <c r="P39" s="443">
        <v>19</v>
      </c>
      <c r="Q39" s="196"/>
      <c r="R39" s="196"/>
      <c r="S39" s="196"/>
      <c r="T39" s="196"/>
      <c r="U39" s="196"/>
      <c r="V39" s="196"/>
      <c r="W39" s="196"/>
      <c r="X39" s="133">
        <v>80</v>
      </c>
      <c r="Y39" s="196"/>
      <c r="Z39" s="196"/>
      <c r="AA39" s="41">
        <f t="shared" si="3"/>
        <v>152</v>
      </c>
      <c r="AB39" s="41">
        <f t="shared" si="0"/>
        <v>72</v>
      </c>
      <c r="AC39" s="41">
        <f t="shared" si="1"/>
        <v>0</v>
      </c>
      <c r="AD39" s="41">
        <f t="shared" si="2"/>
        <v>80</v>
      </c>
    </row>
    <row r="40" spans="1:30" ht="17.399999999999999">
      <c r="A40" s="446" t="s">
        <v>640</v>
      </c>
      <c r="B40" s="446" t="s">
        <v>98</v>
      </c>
      <c r="C40" s="250"/>
      <c r="D40" s="250"/>
      <c r="E40" s="250"/>
      <c r="F40" s="250"/>
      <c r="G40" s="250"/>
      <c r="H40" s="250"/>
      <c r="I40" s="250"/>
      <c r="J40" s="443">
        <v>27</v>
      </c>
      <c r="K40" s="196"/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6"/>
      <c r="Y40" s="196"/>
      <c r="Z40" s="196"/>
      <c r="AA40" s="41">
        <f t="shared" si="3"/>
        <v>27</v>
      </c>
      <c r="AB40" s="41">
        <f t="shared" si="0"/>
        <v>27</v>
      </c>
      <c r="AC40" s="41">
        <f t="shared" si="1"/>
        <v>0</v>
      </c>
      <c r="AD40" s="41">
        <f t="shared" si="2"/>
        <v>0</v>
      </c>
    </row>
    <row r="41" spans="1:30" ht="17.399999999999999">
      <c r="A41" s="332" t="s">
        <v>460</v>
      </c>
      <c r="B41" s="331" t="s">
        <v>98</v>
      </c>
      <c r="C41" s="445">
        <v>10</v>
      </c>
      <c r="D41" s="445">
        <v>40</v>
      </c>
      <c r="E41" s="319"/>
      <c r="F41" s="319"/>
      <c r="G41" s="319"/>
      <c r="H41" s="319"/>
      <c r="I41" s="319"/>
      <c r="J41" s="319"/>
      <c r="K41" s="443">
        <v>4</v>
      </c>
      <c r="L41" s="196"/>
      <c r="M41" s="196"/>
      <c r="N41" s="451">
        <v>53</v>
      </c>
      <c r="O41" s="451">
        <v>49</v>
      </c>
      <c r="P41" s="319"/>
      <c r="Q41" s="319"/>
      <c r="R41" s="443">
        <v>80</v>
      </c>
      <c r="S41" s="443">
        <v>27</v>
      </c>
      <c r="T41" s="451">
        <v>22</v>
      </c>
      <c r="U41" s="196"/>
      <c r="V41" s="196"/>
      <c r="W41" s="133">
        <v>52</v>
      </c>
      <c r="X41" s="133">
        <v>40</v>
      </c>
      <c r="Y41" s="133">
        <v>62</v>
      </c>
      <c r="Z41" s="196"/>
      <c r="AA41" s="41">
        <f t="shared" si="3"/>
        <v>439</v>
      </c>
      <c r="AB41" s="41">
        <f t="shared" si="0"/>
        <v>281</v>
      </c>
      <c r="AC41" s="41">
        <f t="shared" si="1"/>
        <v>4</v>
      </c>
      <c r="AD41" s="41">
        <f t="shared" si="2"/>
        <v>154</v>
      </c>
    </row>
    <row r="42" spans="1:30" ht="17.399999999999999">
      <c r="A42" s="332" t="s">
        <v>1202</v>
      </c>
      <c r="B42" s="332" t="s">
        <v>98</v>
      </c>
      <c r="C42" s="196"/>
      <c r="D42" s="196"/>
      <c r="E42" s="443">
        <v>30</v>
      </c>
      <c r="F42" s="443">
        <v>80</v>
      </c>
      <c r="G42" s="443">
        <v>70</v>
      </c>
      <c r="H42" s="443">
        <v>52</v>
      </c>
      <c r="I42" s="443">
        <v>40</v>
      </c>
      <c r="J42" s="212"/>
      <c r="K42" s="443">
        <v>76</v>
      </c>
      <c r="L42" s="196"/>
      <c r="M42" s="443">
        <v>23</v>
      </c>
      <c r="N42" s="196"/>
      <c r="O42" s="451">
        <v>31</v>
      </c>
      <c r="P42" s="212"/>
      <c r="Q42" s="212"/>
      <c r="R42" s="196"/>
      <c r="S42" s="443">
        <v>63</v>
      </c>
      <c r="T42" s="451">
        <v>58</v>
      </c>
      <c r="U42" s="451">
        <v>28</v>
      </c>
      <c r="V42" s="196"/>
      <c r="W42" s="212"/>
      <c r="X42" s="212"/>
      <c r="Y42" s="212"/>
      <c r="Z42" s="212"/>
      <c r="AA42" s="41">
        <f t="shared" si="3"/>
        <v>551</v>
      </c>
      <c r="AB42" s="41">
        <f t="shared" si="0"/>
        <v>447</v>
      </c>
      <c r="AC42" s="41">
        <f t="shared" si="1"/>
        <v>104</v>
      </c>
      <c r="AD42" s="41">
        <f t="shared" si="2"/>
        <v>0</v>
      </c>
    </row>
    <row r="43" spans="1:30" ht="17.399999999999999">
      <c r="A43" s="332" t="s">
        <v>532</v>
      </c>
      <c r="B43" s="332" t="s">
        <v>98</v>
      </c>
      <c r="C43" s="443">
        <v>70</v>
      </c>
      <c r="D43" s="196"/>
      <c r="E43" s="319"/>
      <c r="F43" s="319"/>
      <c r="G43" s="319"/>
      <c r="H43" s="319"/>
      <c r="I43" s="319"/>
      <c r="J43" s="319"/>
      <c r="K43" s="196"/>
      <c r="L43" s="443">
        <v>49</v>
      </c>
      <c r="M43" s="196"/>
      <c r="N43" s="196"/>
      <c r="O43" s="196"/>
      <c r="P43" s="319"/>
      <c r="Q43" s="443">
        <v>56</v>
      </c>
      <c r="R43" s="319"/>
      <c r="S43" s="319"/>
      <c r="T43" s="319"/>
      <c r="U43" s="451">
        <v>52</v>
      </c>
      <c r="V43" s="133">
        <v>56</v>
      </c>
      <c r="W43" s="196"/>
      <c r="X43" s="133">
        <v>80</v>
      </c>
      <c r="Y43" s="196"/>
      <c r="Z43" s="133">
        <v>37</v>
      </c>
      <c r="AA43" s="41">
        <f t="shared" si="3"/>
        <v>400</v>
      </c>
      <c r="AB43" s="41">
        <f t="shared" si="0"/>
        <v>126</v>
      </c>
      <c r="AC43" s="41">
        <f t="shared" si="1"/>
        <v>101</v>
      </c>
      <c r="AD43" s="41">
        <f t="shared" si="2"/>
        <v>173</v>
      </c>
    </row>
    <row r="44" spans="1:30" ht="17.399999999999999">
      <c r="A44" s="442" t="s">
        <v>1277</v>
      </c>
      <c r="B44" s="442" t="s">
        <v>98</v>
      </c>
      <c r="C44" s="196"/>
      <c r="D44" s="443">
        <v>40</v>
      </c>
      <c r="E44" s="443">
        <v>50</v>
      </c>
      <c r="F44" s="323"/>
      <c r="G44" s="443">
        <v>10</v>
      </c>
      <c r="H44" s="443">
        <v>28</v>
      </c>
      <c r="I44" s="443">
        <v>40</v>
      </c>
      <c r="J44" s="212"/>
      <c r="K44" s="196"/>
      <c r="L44" s="443">
        <v>31</v>
      </c>
      <c r="M44" s="443">
        <v>57</v>
      </c>
      <c r="N44" s="451">
        <v>27</v>
      </c>
      <c r="O44" s="212"/>
      <c r="P44" s="443">
        <v>61</v>
      </c>
      <c r="Q44" s="443">
        <v>24</v>
      </c>
      <c r="R44" s="443">
        <v>15</v>
      </c>
      <c r="S44" s="443">
        <v>17</v>
      </c>
      <c r="T44" s="451">
        <v>1</v>
      </c>
      <c r="U44" s="196"/>
      <c r="V44" s="133">
        <v>24</v>
      </c>
      <c r="W44" s="133">
        <v>28</v>
      </c>
      <c r="X44" s="196"/>
      <c r="Y44" s="133">
        <v>18</v>
      </c>
      <c r="Z44" s="133">
        <v>43</v>
      </c>
      <c r="AA44" s="41">
        <f t="shared" si="3"/>
        <v>514</v>
      </c>
      <c r="AB44" s="41">
        <f t="shared" si="0"/>
        <v>370</v>
      </c>
      <c r="AC44" s="41">
        <f t="shared" si="1"/>
        <v>31</v>
      </c>
      <c r="AD44" s="41">
        <f t="shared" si="2"/>
        <v>113</v>
      </c>
    </row>
    <row r="45" spans="1:30" ht="17.399999999999999">
      <c r="A45" s="446" t="s">
        <v>1504</v>
      </c>
      <c r="B45" s="446" t="s">
        <v>104</v>
      </c>
      <c r="C45" s="196"/>
      <c r="D45" s="196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33">
        <v>4</v>
      </c>
      <c r="Z45" s="133">
        <v>28</v>
      </c>
      <c r="AA45" s="41">
        <f t="shared" si="3"/>
        <v>32</v>
      </c>
      <c r="AB45" s="41">
        <f t="shared" si="0"/>
        <v>0</v>
      </c>
      <c r="AC45" s="41">
        <f t="shared" si="1"/>
        <v>0</v>
      </c>
      <c r="AD45" s="41">
        <f t="shared" si="2"/>
        <v>32</v>
      </c>
    </row>
    <row r="46" spans="1:30" ht="17.399999999999999">
      <c r="A46" s="332" t="s">
        <v>639</v>
      </c>
      <c r="B46" s="331" t="s">
        <v>104</v>
      </c>
      <c r="C46" s="443">
        <v>58</v>
      </c>
      <c r="D46" s="443">
        <v>71</v>
      </c>
      <c r="E46" s="319"/>
      <c r="F46" s="319"/>
      <c r="G46" s="319"/>
      <c r="H46" s="319"/>
      <c r="I46" s="319"/>
      <c r="J46" s="319"/>
      <c r="K46" s="196"/>
      <c r="L46" s="443">
        <v>80</v>
      </c>
      <c r="M46" s="443">
        <v>57</v>
      </c>
      <c r="N46" s="451">
        <v>62</v>
      </c>
      <c r="O46" s="451">
        <v>57</v>
      </c>
      <c r="P46" s="319"/>
      <c r="Q46" s="319"/>
      <c r="R46" s="319"/>
      <c r="S46" s="319"/>
      <c r="T46" s="319"/>
      <c r="U46" s="451">
        <v>59</v>
      </c>
      <c r="V46" s="133">
        <v>80</v>
      </c>
      <c r="W46" s="133">
        <v>54</v>
      </c>
      <c r="X46" s="133">
        <v>69</v>
      </c>
      <c r="Y46" s="471">
        <v>72</v>
      </c>
      <c r="Z46" s="133">
        <v>80</v>
      </c>
      <c r="AA46" s="41">
        <f t="shared" si="3"/>
        <v>799</v>
      </c>
      <c r="AB46" s="41">
        <f t="shared" si="0"/>
        <v>305</v>
      </c>
      <c r="AC46" s="41">
        <f t="shared" si="1"/>
        <v>139</v>
      </c>
      <c r="AD46" s="41">
        <f t="shared" si="2"/>
        <v>355</v>
      </c>
    </row>
    <row r="47" spans="1:30" ht="17.399999999999999">
      <c r="A47" s="441" t="s">
        <v>1376</v>
      </c>
      <c r="B47" s="441" t="s">
        <v>104</v>
      </c>
      <c r="C47" s="196"/>
      <c r="D47" s="196"/>
      <c r="E47" s="443">
        <v>51</v>
      </c>
      <c r="F47" s="323"/>
      <c r="G47" s="323"/>
      <c r="H47" s="443">
        <v>28</v>
      </c>
      <c r="I47" s="443">
        <v>23</v>
      </c>
      <c r="J47" s="443">
        <v>80</v>
      </c>
      <c r="K47" s="212"/>
      <c r="L47" s="212"/>
      <c r="M47" s="196"/>
      <c r="N47" s="196"/>
      <c r="O47" s="196"/>
      <c r="P47" s="443">
        <v>19</v>
      </c>
      <c r="Q47" s="443">
        <v>60</v>
      </c>
      <c r="R47" s="443">
        <v>65</v>
      </c>
      <c r="S47" s="196"/>
      <c r="T47" s="451">
        <v>79</v>
      </c>
      <c r="U47" s="451">
        <v>21</v>
      </c>
      <c r="V47" s="196"/>
      <c r="W47" s="133">
        <v>26</v>
      </c>
      <c r="X47" s="196"/>
      <c r="Y47" s="196"/>
      <c r="Z47" s="196"/>
      <c r="AA47" s="41">
        <f t="shared" si="3"/>
        <v>452</v>
      </c>
      <c r="AB47" s="41">
        <f t="shared" si="0"/>
        <v>405</v>
      </c>
      <c r="AC47" s="41">
        <f t="shared" si="1"/>
        <v>21</v>
      </c>
      <c r="AD47" s="41">
        <f t="shared" si="2"/>
        <v>26</v>
      </c>
    </row>
    <row r="48" spans="1:30" ht="17.399999999999999">
      <c r="A48" s="332" t="s">
        <v>1416</v>
      </c>
      <c r="B48" s="441" t="s">
        <v>104</v>
      </c>
      <c r="C48" s="443">
        <v>22</v>
      </c>
      <c r="D48" s="443">
        <v>9</v>
      </c>
      <c r="E48" s="443">
        <v>29</v>
      </c>
      <c r="F48" s="443">
        <v>80</v>
      </c>
      <c r="G48" s="443">
        <v>80</v>
      </c>
      <c r="H48" s="443">
        <v>52</v>
      </c>
      <c r="I48" s="443">
        <v>80</v>
      </c>
      <c r="J48" s="196"/>
      <c r="K48" s="443">
        <v>80</v>
      </c>
      <c r="L48" s="443">
        <v>21</v>
      </c>
      <c r="M48" s="443">
        <v>23</v>
      </c>
      <c r="N48" s="451">
        <v>21</v>
      </c>
      <c r="O48" s="451">
        <v>23</v>
      </c>
      <c r="P48" s="443">
        <v>61</v>
      </c>
      <c r="Q48" s="443">
        <v>20</v>
      </c>
      <c r="R48" s="443">
        <v>75</v>
      </c>
      <c r="S48" s="443">
        <v>80</v>
      </c>
      <c r="T48" s="451">
        <v>43</v>
      </c>
      <c r="U48" s="196"/>
      <c r="V48" s="133">
        <v>16</v>
      </c>
      <c r="W48" s="196"/>
      <c r="X48" s="133">
        <v>11</v>
      </c>
      <c r="Y48" s="212"/>
      <c r="Z48" s="212"/>
      <c r="AA48" s="41">
        <f t="shared" si="3"/>
        <v>826</v>
      </c>
      <c r="AB48" s="41">
        <f t="shared" si="0"/>
        <v>698</v>
      </c>
      <c r="AC48" s="41">
        <f t="shared" si="1"/>
        <v>101</v>
      </c>
      <c r="AD48" s="41">
        <f t="shared" si="2"/>
        <v>27</v>
      </c>
    </row>
    <row r="49" spans="1:30" ht="17.399999999999999">
      <c r="A49" s="332" t="s">
        <v>479</v>
      </c>
      <c r="B49" s="332" t="s">
        <v>99</v>
      </c>
      <c r="C49" s="443">
        <v>80</v>
      </c>
      <c r="D49" s="443">
        <v>80</v>
      </c>
      <c r="E49" s="319"/>
      <c r="F49" s="443">
        <v>80</v>
      </c>
      <c r="G49" s="443">
        <v>80</v>
      </c>
      <c r="H49" s="443">
        <v>80</v>
      </c>
      <c r="I49" s="443">
        <v>80</v>
      </c>
      <c r="J49" s="443">
        <v>80</v>
      </c>
      <c r="K49" s="443">
        <v>80</v>
      </c>
      <c r="L49" s="443">
        <v>75</v>
      </c>
      <c r="M49" s="212"/>
      <c r="N49" s="212"/>
      <c r="O49" s="212"/>
      <c r="P49" s="212"/>
      <c r="Q49" s="212"/>
      <c r="R49" s="212"/>
      <c r="S49" s="212"/>
      <c r="T49" s="212"/>
      <c r="U49" s="212"/>
      <c r="V49" s="212"/>
      <c r="W49" s="212"/>
      <c r="X49" s="212"/>
      <c r="Y49" s="212"/>
      <c r="Z49" s="212"/>
      <c r="AA49" s="41">
        <f t="shared" si="3"/>
        <v>715</v>
      </c>
      <c r="AB49" s="41">
        <f t="shared" si="0"/>
        <v>560</v>
      </c>
      <c r="AC49" s="41">
        <f t="shared" si="1"/>
        <v>155</v>
      </c>
      <c r="AD49" s="41">
        <f t="shared" si="2"/>
        <v>0</v>
      </c>
    </row>
    <row r="50" spans="1:30" ht="17.399999999999999">
      <c r="A50" s="332" t="s">
        <v>627</v>
      </c>
      <c r="B50" s="332" t="s">
        <v>99</v>
      </c>
      <c r="C50" s="443">
        <v>80</v>
      </c>
      <c r="D50" s="212"/>
      <c r="E50" s="443">
        <v>80</v>
      </c>
      <c r="F50" s="443">
        <v>80</v>
      </c>
      <c r="G50" s="212"/>
      <c r="H50" s="212"/>
      <c r="I50" s="443">
        <v>57</v>
      </c>
      <c r="J50" s="212"/>
      <c r="K50" s="443">
        <v>80</v>
      </c>
      <c r="L50" s="196"/>
      <c r="M50" s="443">
        <v>80</v>
      </c>
      <c r="N50" s="451">
        <v>80</v>
      </c>
      <c r="O50" s="451">
        <v>70</v>
      </c>
      <c r="P50" s="443">
        <v>80</v>
      </c>
      <c r="Q50" s="443">
        <v>80</v>
      </c>
      <c r="R50" s="443">
        <v>30</v>
      </c>
      <c r="S50" s="196"/>
      <c r="T50" s="451">
        <v>80</v>
      </c>
      <c r="U50" s="451">
        <v>80</v>
      </c>
      <c r="V50" s="196"/>
      <c r="W50" s="133">
        <v>80</v>
      </c>
      <c r="X50" s="133">
        <v>40</v>
      </c>
      <c r="Y50" s="196"/>
      <c r="Z50" s="196"/>
      <c r="AA50" s="41">
        <f t="shared" si="3"/>
        <v>1077</v>
      </c>
      <c r="AB50" s="41">
        <f t="shared" si="0"/>
        <v>797</v>
      </c>
      <c r="AC50" s="41">
        <f t="shared" si="1"/>
        <v>160</v>
      </c>
      <c r="AD50" s="41">
        <f t="shared" si="2"/>
        <v>120</v>
      </c>
    </row>
    <row r="51" spans="1:30" ht="17.399999999999999">
      <c r="A51" s="332" t="s">
        <v>645</v>
      </c>
      <c r="B51" s="332" t="s">
        <v>644</v>
      </c>
      <c r="C51" s="212"/>
      <c r="D51" s="212"/>
      <c r="E51" s="212"/>
      <c r="F51" s="212"/>
      <c r="G51" s="212"/>
      <c r="H51" s="212"/>
      <c r="I51" s="212"/>
      <c r="J51" s="212"/>
      <c r="K51" s="212"/>
      <c r="L51" s="212"/>
      <c r="M51" s="212"/>
      <c r="N51" s="212"/>
      <c r="O51" s="212"/>
      <c r="P51" s="212"/>
      <c r="Q51" s="212"/>
      <c r="R51" s="212"/>
      <c r="S51" s="212"/>
      <c r="T51" s="212"/>
      <c r="U51" s="212"/>
      <c r="V51" s="212"/>
      <c r="W51" s="212"/>
      <c r="X51" s="212"/>
      <c r="Y51" s="212"/>
      <c r="Z51" s="212"/>
      <c r="AA51" s="41">
        <f t="shared" si="3"/>
        <v>0</v>
      </c>
      <c r="AB51" s="41">
        <f t="shared" si="0"/>
        <v>0</v>
      </c>
      <c r="AC51" s="41">
        <f t="shared" si="1"/>
        <v>0</v>
      </c>
      <c r="AD51" s="41">
        <f t="shared" si="2"/>
        <v>0</v>
      </c>
    </row>
    <row r="52" spans="1:30" ht="17.399999999999999">
      <c r="A52" s="332" t="s">
        <v>1281</v>
      </c>
      <c r="B52" s="332" t="s">
        <v>99</v>
      </c>
      <c r="C52" s="212"/>
      <c r="D52" s="212"/>
      <c r="E52" s="443">
        <v>80</v>
      </c>
      <c r="F52" s="196"/>
      <c r="G52" s="443">
        <v>80</v>
      </c>
      <c r="H52" s="443">
        <v>80</v>
      </c>
      <c r="I52" s="196"/>
      <c r="J52" s="443">
        <v>80</v>
      </c>
      <c r="K52" s="196"/>
      <c r="L52" s="443">
        <v>14</v>
      </c>
      <c r="M52" s="196"/>
      <c r="N52" s="196"/>
      <c r="O52" s="196"/>
      <c r="P52" s="443">
        <v>76</v>
      </c>
      <c r="Q52" s="443">
        <v>80</v>
      </c>
      <c r="R52" s="450">
        <v>70</v>
      </c>
      <c r="S52" s="443">
        <v>80</v>
      </c>
      <c r="T52" s="212"/>
      <c r="U52" s="451">
        <v>80</v>
      </c>
      <c r="V52" s="133">
        <v>80</v>
      </c>
      <c r="W52" s="133">
        <v>9</v>
      </c>
      <c r="X52" s="133">
        <v>80</v>
      </c>
      <c r="Y52" s="133">
        <v>80</v>
      </c>
      <c r="Z52" s="133">
        <v>80</v>
      </c>
      <c r="AA52" s="41">
        <f t="shared" si="3"/>
        <v>1049</v>
      </c>
      <c r="AB52" s="41">
        <f t="shared" si="0"/>
        <v>626</v>
      </c>
      <c r="AC52" s="41">
        <f t="shared" si="1"/>
        <v>94</v>
      </c>
      <c r="AD52" s="41">
        <f t="shared" si="2"/>
        <v>329</v>
      </c>
    </row>
    <row r="53" spans="1:30" ht="17.399999999999999">
      <c r="A53" s="328" t="s">
        <v>1282</v>
      </c>
      <c r="B53" s="328" t="s">
        <v>99</v>
      </c>
      <c r="C53" s="322">
        <v>66</v>
      </c>
      <c r="D53" s="443">
        <v>80</v>
      </c>
      <c r="E53" s="319"/>
      <c r="F53" s="319"/>
      <c r="G53" s="319"/>
      <c r="H53" s="319"/>
      <c r="I53" s="319"/>
      <c r="J53" s="319"/>
      <c r="K53" s="196"/>
      <c r="L53" s="443">
        <v>80</v>
      </c>
      <c r="M53" s="443">
        <v>80</v>
      </c>
      <c r="N53" s="451">
        <v>80</v>
      </c>
      <c r="O53" s="451">
        <v>80</v>
      </c>
      <c r="P53" s="319"/>
      <c r="Q53" s="319"/>
      <c r="R53" s="319"/>
      <c r="S53" s="319"/>
      <c r="T53" s="319"/>
      <c r="U53" s="451">
        <v>22</v>
      </c>
      <c r="V53" s="133">
        <v>80</v>
      </c>
      <c r="W53" s="133">
        <v>80</v>
      </c>
      <c r="X53" s="196"/>
      <c r="Y53" s="133">
        <v>76</v>
      </c>
      <c r="Z53" s="133">
        <v>80</v>
      </c>
      <c r="AA53" s="41">
        <f t="shared" si="3"/>
        <v>804</v>
      </c>
      <c r="AB53" s="41">
        <f t="shared" si="0"/>
        <v>386</v>
      </c>
      <c r="AC53" s="41">
        <f t="shared" si="1"/>
        <v>102</v>
      </c>
      <c r="AD53" s="41">
        <f t="shared" si="2"/>
        <v>316</v>
      </c>
    </row>
    <row r="54" spans="1:30" ht="17.399999999999999">
      <c r="A54" s="332" t="s">
        <v>646</v>
      </c>
      <c r="B54" s="332" t="s">
        <v>107</v>
      </c>
      <c r="C54" s="443">
        <v>80</v>
      </c>
      <c r="D54" s="322">
        <v>70</v>
      </c>
      <c r="E54" s="319"/>
      <c r="F54" s="319"/>
      <c r="G54" s="319"/>
      <c r="H54" s="319"/>
      <c r="I54" s="319"/>
      <c r="J54" s="319"/>
      <c r="K54" s="196"/>
      <c r="L54" s="196"/>
      <c r="M54" s="443">
        <v>80</v>
      </c>
      <c r="N54" s="451">
        <v>80</v>
      </c>
      <c r="O54" s="451">
        <v>40</v>
      </c>
      <c r="P54" s="443">
        <v>80</v>
      </c>
      <c r="Q54" s="319"/>
      <c r="R54" s="443">
        <v>80</v>
      </c>
      <c r="S54" s="319"/>
      <c r="T54" s="319"/>
      <c r="U54" s="196"/>
      <c r="V54" s="196"/>
      <c r="W54" s="212"/>
      <c r="X54" s="212"/>
      <c r="Y54" s="212"/>
      <c r="Z54" s="212"/>
      <c r="AA54" s="41">
        <f t="shared" si="3"/>
        <v>510</v>
      </c>
      <c r="AB54" s="41">
        <f t="shared" si="0"/>
        <v>510</v>
      </c>
      <c r="AC54" s="41">
        <f t="shared" si="1"/>
        <v>0</v>
      </c>
      <c r="AD54" s="41">
        <f t="shared" si="2"/>
        <v>0</v>
      </c>
    </row>
    <row r="55" spans="1:30" ht="17.399999999999999">
      <c r="A55" s="332" t="s">
        <v>1004</v>
      </c>
      <c r="B55" s="332" t="s">
        <v>107</v>
      </c>
      <c r="C55" s="196"/>
      <c r="D55" s="196"/>
      <c r="E55" s="443">
        <v>80</v>
      </c>
      <c r="F55" s="443">
        <v>80</v>
      </c>
      <c r="G55" s="443">
        <v>80</v>
      </c>
      <c r="H55" s="443">
        <v>80</v>
      </c>
      <c r="I55" s="212"/>
      <c r="J55" s="443">
        <v>61</v>
      </c>
      <c r="K55" s="443">
        <v>65</v>
      </c>
      <c r="L55" s="443">
        <v>80</v>
      </c>
      <c r="M55" s="443">
        <v>80</v>
      </c>
      <c r="N55" s="196"/>
      <c r="O55" s="196"/>
      <c r="P55" s="443">
        <v>80</v>
      </c>
      <c r="Q55" s="443">
        <v>80</v>
      </c>
      <c r="R55" s="443">
        <v>80</v>
      </c>
      <c r="S55" s="450">
        <v>80</v>
      </c>
      <c r="T55" s="451">
        <v>80</v>
      </c>
      <c r="U55" s="451">
        <v>58</v>
      </c>
      <c r="V55" s="133">
        <v>80</v>
      </c>
      <c r="W55" s="133">
        <v>71</v>
      </c>
      <c r="X55" s="196"/>
      <c r="Y55" s="133">
        <v>73</v>
      </c>
      <c r="Z55" s="133">
        <v>40</v>
      </c>
      <c r="AA55" s="41">
        <f t="shared" si="3"/>
        <v>1328</v>
      </c>
      <c r="AB55" s="41">
        <f t="shared" si="0"/>
        <v>861</v>
      </c>
      <c r="AC55" s="41">
        <f t="shared" si="1"/>
        <v>203</v>
      </c>
      <c r="AD55" s="41">
        <f t="shared" si="2"/>
        <v>264</v>
      </c>
    </row>
    <row r="56" spans="1:30" ht="17.399999999999999">
      <c r="A56" s="332" t="s">
        <v>855</v>
      </c>
      <c r="B56" s="332" t="s">
        <v>107</v>
      </c>
      <c r="C56" s="196"/>
      <c r="D56" s="196"/>
      <c r="E56" s="196"/>
      <c r="F56" s="443">
        <v>80</v>
      </c>
      <c r="G56" s="443">
        <v>80</v>
      </c>
      <c r="H56" s="196"/>
      <c r="I56" s="443">
        <v>80</v>
      </c>
      <c r="J56" s="443">
        <v>80</v>
      </c>
      <c r="K56" s="443">
        <v>80</v>
      </c>
      <c r="L56" s="196"/>
      <c r="M56" s="196"/>
      <c r="N56" s="451">
        <v>80</v>
      </c>
      <c r="O56" s="451">
        <v>80</v>
      </c>
      <c r="P56" s="196"/>
      <c r="Q56" s="196"/>
      <c r="R56" s="196"/>
      <c r="S56" s="443">
        <v>56</v>
      </c>
      <c r="T56" s="451">
        <v>38</v>
      </c>
      <c r="U56" s="451">
        <v>74</v>
      </c>
      <c r="V56" s="196"/>
      <c r="W56" s="196"/>
      <c r="X56" s="133">
        <v>80</v>
      </c>
      <c r="Y56" s="133">
        <v>80</v>
      </c>
      <c r="Z56" s="133">
        <v>80</v>
      </c>
      <c r="AA56" s="41">
        <f t="shared" si="3"/>
        <v>968</v>
      </c>
      <c r="AB56" s="41">
        <f t="shared" si="0"/>
        <v>574</v>
      </c>
      <c r="AC56" s="41">
        <f t="shared" si="1"/>
        <v>154</v>
      </c>
      <c r="AD56" s="41">
        <f t="shared" si="2"/>
        <v>240</v>
      </c>
    </row>
    <row r="57" spans="1:30" ht="17.399999999999999">
      <c r="A57" s="332" t="s">
        <v>1268</v>
      </c>
      <c r="B57" s="332" t="s">
        <v>107</v>
      </c>
      <c r="C57" s="196"/>
      <c r="D57" s="196"/>
      <c r="E57" s="443">
        <v>80</v>
      </c>
      <c r="F57" s="196"/>
      <c r="G57" s="196"/>
      <c r="H57" s="196"/>
      <c r="I57" s="196"/>
      <c r="J57" s="443">
        <v>19</v>
      </c>
      <c r="K57" s="443">
        <v>8</v>
      </c>
      <c r="L57" s="443">
        <v>66</v>
      </c>
      <c r="M57" s="196"/>
      <c r="N57" s="451">
        <v>10</v>
      </c>
      <c r="O57" s="451">
        <v>50</v>
      </c>
      <c r="P57" s="443">
        <v>4</v>
      </c>
      <c r="Q57" s="443">
        <v>1</v>
      </c>
      <c r="R57" s="196"/>
      <c r="S57" s="443">
        <v>77</v>
      </c>
      <c r="T57" s="451">
        <v>37</v>
      </c>
      <c r="U57" s="196"/>
      <c r="V57" s="133">
        <v>10</v>
      </c>
      <c r="W57" s="196"/>
      <c r="X57" s="196"/>
      <c r="Y57" s="426"/>
      <c r="Z57" s="426"/>
      <c r="AA57" s="41">
        <f t="shared" si="3"/>
        <v>362</v>
      </c>
      <c r="AB57" s="41">
        <f t="shared" si="0"/>
        <v>278</v>
      </c>
      <c r="AC57" s="41">
        <f t="shared" si="1"/>
        <v>74</v>
      </c>
      <c r="AD57" s="41">
        <f t="shared" si="2"/>
        <v>10</v>
      </c>
    </row>
    <row r="58" spans="1:30" ht="17.399999999999999">
      <c r="A58" s="332" t="s">
        <v>647</v>
      </c>
      <c r="B58" s="332" t="s">
        <v>107</v>
      </c>
      <c r="C58" s="212"/>
      <c r="D58" s="196"/>
      <c r="E58" s="196"/>
      <c r="F58" s="196"/>
      <c r="G58" s="196"/>
      <c r="H58" s="443">
        <v>69</v>
      </c>
      <c r="I58" s="443">
        <v>66</v>
      </c>
      <c r="J58" s="212"/>
      <c r="K58" s="212"/>
      <c r="L58" s="212"/>
      <c r="M58" s="196"/>
      <c r="N58" s="196"/>
      <c r="O58" s="196"/>
      <c r="P58" s="196"/>
      <c r="Q58" s="443">
        <v>79</v>
      </c>
      <c r="R58" s="443">
        <v>50</v>
      </c>
      <c r="S58" s="443">
        <v>80</v>
      </c>
      <c r="T58" s="451">
        <v>80</v>
      </c>
      <c r="U58" s="451">
        <v>80</v>
      </c>
      <c r="V58" s="133">
        <v>70</v>
      </c>
      <c r="W58" s="133">
        <v>80</v>
      </c>
      <c r="X58" s="196"/>
      <c r="Y58" s="212"/>
      <c r="Z58" s="196"/>
      <c r="AA58" s="41">
        <f t="shared" si="3"/>
        <v>654</v>
      </c>
      <c r="AB58" s="41">
        <f t="shared" si="0"/>
        <v>424</v>
      </c>
      <c r="AC58" s="41">
        <f t="shared" si="1"/>
        <v>80</v>
      </c>
      <c r="AD58" s="41">
        <f t="shared" si="2"/>
        <v>150</v>
      </c>
    </row>
    <row r="59" spans="1:30" ht="17.399999999999999">
      <c r="A59" s="446" t="s">
        <v>1447</v>
      </c>
      <c r="B59" s="446" t="s">
        <v>107</v>
      </c>
      <c r="C59" s="196"/>
      <c r="D59" s="196"/>
      <c r="E59" s="196"/>
      <c r="F59" s="196"/>
      <c r="G59" s="196"/>
      <c r="H59" s="196"/>
      <c r="I59" s="196"/>
      <c r="J59" s="443">
        <v>19</v>
      </c>
      <c r="K59" s="196"/>
      <c r="L59" s="196"/>
      <c r="M59" s="196"/>
      <c r="N59" s="196"/>
      <c r="O59" s="196"/>
      <c r="P59" s="196"/>
      <c r="Q59" s="196"/>
      <c r="R59" s="196"/>
      <c r="S59" s="196"/>
      <c r="T59" s="196"/>
      <c r="U59" s="196"/>
      <c r="V59" s="196"/>
      <c r="W59" s="196"/>
      <c r="X59" s="196"/>
      <c r="Y59" s="196"/>
      <c r="Z59" s="196"/>
      <c r="AA59" s="41">
        <f t="shared" si="3"/>
        <v>19</v>
      </c>
      <c r="AB59" s="41">
        <f t="shared" si="0"/>
        <v>19</v>
      </c>
      <c r="AC59" s="41">
        <f t="shared" si="1"/>
        <v>0</v>
      </c>
      <c r="AD59" s="41">
        <f t="shared" si="2"/>
        <v>0</v>
      </c>
    </row>
    <row r="60" spans="1:30" ht="17.399999999999999">
      <c r="A60" s="332" t="s">
        <v>1269</v>
      </c>
      <c r="B60" s="332" t="s">
        <v>314</v>
      </c>
      <c r="C60" s="212"/>
      <c r="D60" s="212"/>
      <c r="E60" s="443">
        <v>80</v>
      </c>
      <c r="F60" s="323"/>
      <c r="G60" s="443">
        <v>14</v>
      </c>
      <c r="H60" s="443">
        <v>74</v>
      </c>
      <c r="I60" s="443">
        <v>14</v>
      </c>
      <c r="J60" s="196"/>
      <c r="K60" s="323"/>
      <c r="L60" s="443">
        <v>59</v>
      </c>
      <c r="M60" s="443">
        <v>7</v>
      </c>
      <c r="N60" s="451">
        <v>59</v>
      </c>
      <c r="O60" s="451">
        <v>80</v>
      </c>
      <c r="P60" s="443">
        <v>80</v>
      </c>
      <c r="Q60" s="443">
        <v>80</v>
      </c>
      <c r="R60" s="443">
        <v>5</v>
      </c>
      <c r="S60" s="196"/>
      <c r="T60" s="196"/>
      <c r="U60" s="196"/>
      <c r="V60" s="133">
        <v>64</v>
      </c>
      <c r="W60" s="133">
        <v>80</v>
      </c>
      <c r="X60" s="133">
        <v>80</v>
      </c>
      <c r="Y60" s="133">
        <v>62</v>
      </c>
      <c r="Z60" s="133">
        <v>50</v>
      </c>
      <c r="AA60" s="41">
        <f t="shared" si="3"/>
        <v>888</v>
      </c>
      <c r="AB60" s="41">
        <f t="shared" si="0"/>
        <v>493</v>
      </c>
      <c r="AC60" s="41">
        <f t="shared" si="1"/>
        <v>59</v>
      </c>
      <c r="AD60" s="41">
        <f t="shared" si="2"/>
        <v>336</v>
      </c>
    </row>
    <row r="61" spans="1:30" ht="17.399999999999999">
      <c r="A61" s="332" t="s">
        <v>1315</v>
      </c>
      <c r="B61" s="332" t="s">
        <v>314</v>
      </c>
      <c r="C61" s="443">
        <v>80</v>
      </c>
      <c r="D61" s="443">
        <v>80</v>
      </c>
      <c r="E61" s="323"/>
      <c r="F61" s="443">
        <v>80</v>
      </c>
      <c r="G61" s="443">
        <v>66</v>
      </c>
      <c r="H61" s="443">
        <v>17</v>
      </c>
      <c r="I61" s="443">
        <v>80</v>
      </c>
      <c r="J61" s="443">
        <v>61</v>
      </c>
      <c r="K61" s="443">
        <v>80</v>
      </c>
      <c r="L61" s="196"/>
      <c r="M61" s="443">
        <v>73</v>
      </c>
      <c r="N61" s="212"/>
      <c r="O61" s="212"/>
      <c r="P61" s="212"/>
      <c r="Q61" s="212"/>
      <c r="R61" s="212"/>
      <c r="S61" s="212"/>
      <c r="T61" s="212"/>
      <c r="U61" s="212"/>
      <c r="V61" s="212"/>
      <c r="W61" s="212"/>
      <c r="X61" s="212"/>
      <c r="Y61" s="212"/>
      <c r="Z61" s="212"/>
      <c r="AA61" s="41">
        <f t="shared" si="3"/>
        <v>617</v>
      </c>
      <c r="AB61" s="41">
        <f t="shared" si="0"/>
        <v>537</v>
      </c>
      <c r="AC61" s="41">
        <f t="shared" si="1"/>
        <v>80</v>
      </c>
      <c r="AD61" s="41">
        <f t="shared" si="2"/>
        <v>0</v>
      </c>
    </row>
    <row r="62" spans="1:30" ht="17.399999999999999">
      <c r="A62" s="328" t="s">
        <v>1285</v>
      </c>
      <c r="B62" s="328" t="s">
        <v>314</v>
      </c>
      <c r="C62" s="443">
        <v>4</v>
      </c>
      <c r="D62" s="443">
        <v>80</v>
      </c>
      <c r="E62" s="319"/>
      <c r="F62" s="319"/>
      <c r="G62" s="319"/>
      <c r="H62" s="319"/>
      <c r="I62" s="319"/>
      <c r="J62" s="319"/>
      <c r="K62" s="196"/>
      <c r="L62" s="196"/>
      <c r="M62" s="196"/>
      <c r="N62" s="196"/>
      <c r="O62" s="196"/>
      <c r="P62" s="319"/>
      <c r="Q62" s="319"/>
      <c r="R62" s="319"/>
      <c r="S62" s="319"/>
      <c r="T62" s="319"/>
      <c r="U62" s="196"/>
      <c r="V62" s="196"/>
      <c r="W62" s="196"/>
      <c r="X62" s="196"/>
      <c r="Y62" s="133">
        <v>18</v>
      </c>
      <c r="Z62" s="133">
        <v>42</v>
      </c>
      <c r="AA62" s="41">
        <f t="shared" si="3"/>
        <v>144</v>
      </c>
      <c r="AB62" s="41">
        <f t="shared" si="0"/>
        <v>84</v>
      </c>
      <c r="AC62" s="41">
        <f t="shared" si="1"/>
        <v>0</v>
      </c>
      <c r="AD62" s="41">
        <f t="shared" si="2"/>
        <v>60</v>
      </c>
    </row>
    <row r="63" spans="1:30" ht="17.399999999999999">
      <c r="A63" s="315"/>
      <c r="B63" s="315"/>
      <c r="C63" s="254"/>
      <c r="D63" s="254"/>
      <c r="E63" s="254"/>
      <c r="F63" s="254"/>
      <c r="G63" s="254"/>
      <c r="H63" s="254"/>
      <c r="I63" s="254"/>
      <c r="J63" s="254"/>
      <c r="K63" s="254"/>
      <c r="L63" s="254"/>
      <c r="M63" s="254"/>
      <c r="N63" s="254"/>
      <c r="O63" s="254"/>
      <c r="P63" s="254"/>
      <c r="Q63" s="254"/>
      <c r="R63" s="254"/>
      <c r="S63" s="254"/>
      <c r="T63" s="254"/>
      <c r="U63" s="254"/>
      <c r="V63" s="254"/>
      <c r="W63" s="254"/>
      <c r="X63" s="254"/>
      <c r="Y63" s="254"/>
      <c r="Z63" s="254"/>
      <c r="AA63" s="281"/>
      <c r="AB63" s="281"/>
      <c r="AC63" s="281"/>
    </row>
    <row r="64" spans="1:30" ht="17.399999999999999">
      <c r="A64" s="316" t="s">
        <v>125</v>
      </c>
      <c r="B64" s="315"/>
      <c r="C64" s="254"/>
      <c r="D64" s="254"/>
      <c r="E64" s="254"/>
      <c r="F64" s="254"/>
      <c r="G64" s="254"/>
      <c r="H64" s="254"/>
      <c r="I64" s="254"/>
      <c r="J64" s="254"/>
      <c r="K64" s="254"/>
      <c r="L64" s="254"/>
      <c r="M64" s="254"/>
      <c r="N64" s="254"/>
      <c r="O64" s="254"/>
      <c r="P64" s="254"/>
      <c r="Q64" s="254"/>
      <c r="R64" s="254"/>
      <c r="S64" s="254"/>
      <c r="T64" s="254"/>
      <c r="U64" s="254"/>
      <c r="V64" s="254"/>
      <c r="W64" s="254"/>
      <c r="X64" s="254"/>
      <c r="Y64" s="254"/>
      <c r="Z64" s="254"/>
      <c r="AA64" s="281"/>
      <c r="AB64" s="281"/>
      <c r="AC64" s="281"/>
    </row>
    <row r="65" spans="1:29" ht="17.399999999999999">
      <c r="A65" s="319" t="s">
        <v>1349</v>
      </c>
      <c r="B65" s="315"/>
      <c r="C65" s="254"/>
      <c r="D65" s="254"/>
      <c r="E65" s="254"/>
      <c r="F65" s="254"/>
      <c r="G65" s="254"/>
      <c r="H65" s="254"/>
      <c r="I65" s="254"/>
      <c r="J65" s="254"/>
      <c r="K65" s="254"/>
      <c r="L65" s="254"/>
      <c r="M65" s="254"/>
      <c r="N65" s="254"/>
      <c r="O65" s="254"/>
      <c r="P65" s="254"/>
      <c r="Q65" s="254"/>
      <c r="R65" s="254"/>
      <c r="S65" s="254"/>
      <c r="T65" s="254"/>
      <c r="U65" s="254"/>
      <c r="V65" s="254"/>
      <c r="W65" s="254"/>
      <c r="X65" s="254"/>
      <c r="Y65" s="254"/>
      <c r="Z65" s="254"/>
      <c r="AA65" s="281"/>
      <c r="AB65" s="281"/>
      <c r="AC65" s="281"/>
    </row>
    <row r="66" spans="1:29" ht="17.399999999999999">
      <c r="A66" s="425" t="s">
        <v>1350</v>
      </c>
      <c r="B66" s="315"/>
      <c r="C66" s="254"/>
      <c r="D66" s="254"/>
      <c r="E66" s="254"/>
      <c r="F66" s="254"/>
      <c r="G66" s="254"/>
      <c r="H66" s="254"/>
      <c r="I66" s="254"/>
      <c r="J66" s="254"/>
      <c r="K66" s="254"/>
      <c r="L66" s="254"/>
      <c r="M66" s="254"/>
      <c r="N66" s="254"/>
      <c r="O66" s="254"/>
      <c r="P66" s="254"/>
      <c r="Q66" s="254"/>
      <c r="R66" s="254"/>
      <c r="S66" s="254"/>
      <c r="T66" s="254"/>
      <c r="U66" s="254"/>
      <c r="V66" s="254"/>
      <c r="W66" s="254"/>
      <c r="X66" s="254"/>
      <c r="Y66" s="254"/>
      <c r="Z66" s="254"/>
      <c r="AA66" s="281"/>
      <c r="AB66" s="281"/>
      <c r="AC66" s="281"/>
    </row>
    <row r="67" spans="1:29" ht="17.399999999999999">
      <c r="A67" s="320" t="s">
        <v>131</v>
      </c>
      <c r="B67" s="315"/>
      <c r="C67" s="254"/>
      <c r="D67" s="254"/>
      <c r="E67" s="254"/>
      <c r="F67" s="254"/>
      <c r="G67" s="254"/>
      <c r="H67" s="254"/>
      <c r="I67" s="254"/>
      <c r="J67" s="254"/>
      <c r="K67" s="254"/>
      <c r="L67" s="254"/>
      <c r="M67" s="254"/>
      <c r="N67" s="254"/>
      <c r="O67" s="254"/>
      <c r="P67" s="254"/>
      <c r="Q67" s="254"/>
      <c r="R67" s="254"/>
      <c r="S67" s="254"/>
      <c r="T67" s="254"/>
      <c r="U67" s="254"/>
      <c r="V67" s="254"/>
      <c r="W67" s="254"/>
      <c r="X67" s="254"/>
      <c r="Y67" s="254"/>
      <c r="Z67" s="254"/>
      <c r="AA67" s="281"/>
      <c r="AB67" s="281"/>
      <c r="AC67" s="281"/>
    </row>
    <row r="68" spans="1:29" ht="17.399999999999999">
      <c r="A68" s="212" t="s">
        <v>123</v>
      </c>
      <c r="B68" s="315"/>
      <c r="C68" s="254"/>
      <c r="D68" s="254"/>
      <c r="E68" s="254"/>
      <c r="F68" s="254"/>
      <c r="G68" s="254"/>
      <c r="H68" s="254"/>
      <c r="I68" s="254"/>
      <c r="J68" s="254"/>
      <c r="K68" s="254"/>
      <c r="L68" s="254"/>
      <c r="M68" s="254"/>
      <c r="N68" s="254"/>
      <c r="O68" s="254"/>
      <c r="P68" s="254"/>
      <c r="Q68" s="254"/>
      <c r="R68" s="254"/>
      <c r="S68" s="254"/>
      <c r="T68" s="254"/>
      <c r="U68" s="254"/>
      <c r="V68" s="254"/>
      <c r="W68" s="254"/>
      <c r="X68" s="254"/>
      <c r="Y68" s="254"/>
      <c r="Z68" s="254"/>
      <c r="AA68" s="321"/>
      <c r="AB68" s="321"/>
      <c r="AC68" s="321"/>
    </row>
    <row r="69" spans="1:29" ht="17.399999999999999">
      <c r="A69" s="322" t="s">
        <v>124</v>
      </c>
      <c r="B69" s="315"/>
      <c r="C69" s="254"/>
      <c r="D69" s="254"/>
      <c r="E69" s="254"/>
      <c r="F69" s="254"/>
      <c r="G69" s="254"/>
      <c r="H69" s="254"/>
      <c r="I69" s="254"/>
      <c r="J69" s="254"/>
      <c r="K69" s="254"/>
      <c r="L69" s="254"/>
      <c r="M69" s="254"/>
      <c r="N69" s="254"/>
      <c r="O69" s="254"/>
      <c r="P69" s="254"/>
      <c r="Q69" s="254"/>
      <c r="R69" s="254"/>
      <c r="S69" s="254"/>
      <c r="T69" s="254"/>
      <c r="U69" s="254"/>
      <c r="V69" s="254"/>
      <c r="W69" s="254"/>
      <c r="X69" s="254"/>
      <c r="Y69" s="254"/>
      <c r="Z69" s="254"/>
      <c r="AA69" s="321"/>
      <c r="AB69" s="321"/>
      <c r="AC69" s="321"/>
    </row>
    <row r="70" spans="1:29" ht="17.399999999999999">
      <c r="A70" s="323" t="s">
        <v>126</v>
      </c>
      <c r="B70" s="315"/>
      <c r="C70" s="254"/>
      <c r="D70" s="254"/>
      <c r="E70" s="254"/>
      <c r="F70" s="254"/>
      <c r="G70" s="254"/>
      <c r="H70" s="254"/>
      <c r="I70" s="254"/>
      <c r="J70" s="254"/>
      <c r="K70" s="254"/>
      <c r="L70" s="254"/>
      <c r="M70" s="254"/>
      <c r="N70" s="254"/>
      <c r="O70" s="254"/>
      <c r="P70" s="254"/>
      <c r="Q70" s="254"/>
      <c r="R70" s="254"/>
      <c r="S70" s="254"/>
      <c r="T70" s="254"/>
      <c r="U70" s="254"/>
      <c r="V70" s="254"/>
      <c r="W70" s="254"/>
      <c r="X70" s="254"/>
      <c r="Y70" s="254"/>
      <c r="Z70" s="254"/>
      <c r="AA70" s="321"/>
      <c r="AB70" s="321"/>
      <c r="AC70" s="321"/>
    </row>
    <row r="71" spans="1:29" ht="17.399999999999999">
      <c r="A71" s="196" t="s">
        <v>127</v>
      </c>
      <c r="B71" s="315"/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  <c r="S71" s="254"/>
      <c r="T71" s="254"/>
      <c r="U71" s="254"/>
      <c r="V71" s="254"/>
      <c r="W71" s="254"/>
      <c r="X71" s="254"/>
      <c r="Y71" s="254"/>
      <c r="Z71" s="254"/>
      <c r="AA71" s="321"/>
      <c r="AB71" s="321"/>
      <c r="AC71" s="321"/>
    </row>
    <row r="72" spans="1:29" ht="17.399999999999999">
      <c r="A72" s="324" t="s">
        <v>132</v>
      </c>
      <c r="B72" s="315"/>
      <c r="C72" s="254"/>
      <c r="D72" s="254"/>
      <c r="E72" s="254"/>
      <c r="F72" s="254"/>
      <c r="G72" s="254"/>
      <c r="H72" s="254"/>
      <c r="I72" s="254"/>
      <c r="J72" s="254"/>
      <c r="K72" s="254"/>
      <c r="L72" s="254"/>
      <c r="M72" s="254"/>
      <c r="N72" s="254"/>
      <c r="O72" s="254"/>
      <c r="P72" s="254"/>
      <c r="Q72" s="254"/>
      <c r="R72" s="254"/>
      <c r="S72" s="254"/>
      <c r="T72" s="254"/>
      <c r="U72" s="254"/>
      <c r="V72" s="254"/>
      <c r="W72" s="254"/>
      <c r="X72" s="254"/>
      <c r="Y72" s="254"/>
      <c r="Z72" s="254"/>
      <c r="AA72" s="321"/>
      <c r="AB72" s="321"/>
      <c r="AC72" s="321"/>
    </row>
    <row r="73" spans="1:29" ht="17.399999999999999">
      <c r="A73" s="240" t="s">
        <v>272</v>
      </c>
      <c r="B73" s="315"/>
      <c r="C73" s="254"/>
      <c r="D73" s="254"/>
      <c r="E73" s="254"/>
      <c r="F73" s="254"/>
      <c r="G73" s="254"/>
      <c r="H73" s="254"/>
      <c r="I73" s="254"/>
      <c r="J73" s="254"/>
      <c r="K73" s="254"/>
      <c r="L73" s="254"/>
      <c r="M73" s="254"/>
      <c r="N73" s="254"/>
      <c r="O73" s="254"/>
      <c r="P73" s="254"/>
      <c r="Q73" s="254"/>
      <c r="R73" s="254"/>
      <c r="S73" s="254"/>
      <c r="T73" s="254"/>
      <c r="U73" s="254"/>
      <c r="V73" s="254"/>
      <c r="W73" s="254"/>
      <c r="X73" s="254"/>
      <c r="Y73" s="254"/>
      <c r="Z73" s="254"/>
      <c r="AA73" s="321"/>
      <c r="AB73" s="321"/>
      <c r="AC73" s="321"/>
    </row>
    <row r="74" spans="1:29" ht="17.399999999999999">
      <c r="A74" s="411" t="s">
        <v>1279</v>
      </c>
      <c r="B74" s="315"/>
      <c r="C74" s="254"/>
      <c r="D74" s="254"/>
      <c r="E74" s="254"/>
      <c r="F74" s="254"/>
      <c r="G74" s="254"/>
      <c r="H74" s="254"/>
      <c r="I74" s="254"/>
      <c r="J74" s="254"/>
      <c r="K74" s="254"/>
      <c r="L74" s="254"/>
      <c r="M74" s="254"/>
      <c r="N74" s="254"/>
      <c r="O74" s="254"/>
      <c r="P74" s="254"/>
      <c r="Q74" s="254"/>
      <c r="R74" s="254"/>
      <c r="S74" s="254"/>
      <c r="T74" s="254"/>
      <c r="U74" s="254"/>
      <c r="V74" s="254"/>
      <c r="W74" s="254"/>
      <c r="X74" s="254"/>
      <c r="Y74" s="254"/>
      <c r="Z74" s="254"/>
      <c r="AA74" s="321"/>
      <c r="AB74" s="321"/>
      <c r="AC74" s="321"/>
    </row>
    <row r="75" spans="1:29" ht="17.399999999999999">
      <c r="A75" s="333" t="s">
        <v>1407</v>
      </c>
      <c r="B75" s="315"/>
      <c r="C75" s="254"/>
      <c r="D75" s="254"/>
      <c r="E75" s="254"/>
      <c r="F75" s="254"/>
      <c r="G75" s="254"/>
      <c r="H75" s="254"/>
      <c r="I75" s="254"/>
      <c r="J75" s="254"/>
      <c r="K75" s="254"/>
      <c r="L75" s="254"/>
      <c r="M75" s="254"/>
      <c r="N75" s="254"/>
      <c r="O75" s="254"/>
      <c r="P75" s="254"/>
      <c r="Q75" s="254"/>
      <c r="R75" s="254"/>
      <c r="S75" s="254"/>
      <c r="T75" s="254"/>
      <c r="U75" s="254"/>
      <c r="V75" s="254"/>
      <c r="W75" s="254"/>
      <c r="X75" s="254"/>
      <c r="Y75" s="254"/>
      <c r="Z75" s="254"/>
      <c r="AA75" s="321"/>
      <c r="AB75" s="321"/>
      <c r="AC75" s="321"/>
    </row>
    <row r="76" spans="1:29">
      <c r="A76" s="426" t="s">
        <v>1353</v>
      </c>
    </row>
  </sheetData>
  <mergeCells count="5">
    <mergeCell ref="C1:J1"/>
    <mergeCell ref="K1:L1"/>
    <mergeCell ref="M1:T1"/>
    <mergeCell ref="V1:Z1"/>
    <mergeCell ref="AA1:AD1"/>
  </mergeCells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E32EF-F68A-4F74-8C4B-7DC5D34F2284}">
  <dimension ref="A1:M51"/>
  <sheetViews>
    <sheetView topLeftCell="A2" workbookViewId="0">
      <selection activeCell="D21" sqref="D21"/>
    </sheetView>
  </sheetViews>
  <sheetFormatPr defaultRowHeight="15.6"/>
  <cols>
    <col min="1" max="1" width="3.69921875" bestFit="1" customWidth="1"/>
    <col min="2" max="2" width="15.19921875" bestFit="1" customWidth="1"/>
    <col min="3" max="3" width="16.09765625" bestFit="1" customWidth="1"/>
    <col min="4" max="4" width="19.796875" bestFit="1" customWidth="1"/>
    <col min="5" max="5" width="19.3984375" bestFit="1" customWidth="1"/>
    <col min="6" max="6" width="15.796875" bestFit="1" customWidth="1"/>
    <col min="7" max="7" width="6.3984375" bestFit="1" customWidth="1"/>
    <col min="8" max="8" width="6.796875" bestFit="1" customWidth="1"/>
    <col min="9" max="9" width="18.09765625" bestFit="1" customWidth="1"/>
    <col min="10" max="10" width="6.5" bestFit="1" customWidth="1"/>
    <col min="11" max="11" width="7.09765625" bestFit="1" customWidth="1"/>
    <col min="12" max="12" width="17.69921875" bestFit="1" customWidth="1"/>
    <col min="13" max="13" width="17.796875" bestFit="1" customWidth="1"/>
  </cols>
  <sheetData>
    <row r="1" spans="1:13" ht="46.8">
      <c r="A1" s="346"/>
      <c r="B1" s="347"/>
      <c r="C1" s="612" t="s">
        <v>1509</v>
      </c>
      <c r="D1" s="612"/>
      <c r="E1" s="612"/>
      <c r="F1" s="612"/>
      <c r="G1" s="612"/>
      <c r="H1" s="612"/>
      <c r="I1" s="612"/>
      <c r="J1" s="612"/>
      <c r="K1" s="612"/>
      <c r="L1" s="254"/>
      <c r="M1" s="373"/>
    </row>
    <row r="2" spans="1:13" ht="17.399999999999999">
      <c r="A2" s="348"/>
      <c r="B2" s="349" t="s">
        <v>1012</v>
      </c>
      <c r="C2" s="350" t="s">
        <v>1013</v>
      </c>
      <c r="D2" s="351" t="s">
        <v>1510</v>
      </c>
      <c r="E2" s="352" t="s">
        <v>1015</v>
      </c>
      <c r="F2" s="352" t="s">
        <v>1016</v>
      </c>
      <c r="G2" s="353" t="s">
        <v>46</v>
      </c>
      <c r="H2" s="354" t="s">
        <v>1017</v>
      </c>
      <c r="I2" s="354" t="s">
        <v>48</v>
      </c>
      <c r="J2" s="354" t="s">
        <v>49</v>
      </c>
      <c r="K2" s="354" t="s">
        <v>295</v>
      </c>
      <c r="L2" s="374" t="s">
        <v>51</v>
      </c>
      <c r="M2" s="374" t="s">
        <v>52</v>
      </c>
    </row>
    <row r="3" spans="1:13" ht="17.399999999999999">
      <c r="A3" s="355">
        <v>1</v>
      </c>
      <c r="B3" s="413" t="s">
        <v>1511</v>
      </c>
      <c r="C3" s="413" t="s">
        <v>1296</v>
      </c>
      <c r="D3" s="41">
        <v>14</v>
      </c>
      <c r="E3" s="41">
        <v>3</v>
      </c>
      <c r="F3" s="41">
        <f>D3+E3</f>
        <v>17</v>
      </c>
      <c r="G3" s="41">
        <v>2</v>
      </c>
      <c r="H3" s="41"/>
      <c r="I3" s="41"/>
      <c r="J3" s="41"/>
      <c r="K3" s="41">
        <v>10</v>
      </c>
      <c r="L3" s="41"/>
      <c r="M3" s="41"/>
    </row>
    <row r="4" spans="1:13" ht="17.399999999999999">
      <c r="A4" s="355">
        <v>2</v>
      </c>
      <c r="B4" s="413" t="s">
        <v>1025</v>
      </c>
      <c r="C4" s="413" t="s">
        <v>1026</v>
      </c>
      <c r="D4" s="41">
        <v>2</v>
      </c>
      <c r="E4" s="41">
        <v>2</v>
      </c>
      <c r="F4" s="41">
        <f>D4+E4</f>
        <v>4</v>
      </c>
      <c r="G4" s="41"/>
      <c r="H4" s="41"/>
      <c r="I4" s="41"/>
      <c r="J4" s="41"/>
      <c r="K4" s="41"/>
      <c r="L4" s="41"/>
      <c r="M4" s="41"/>
    </row>
    <row r="5" spans="1:13" ht="17.399999999999999">
      <c r="A5" s="355">
        <v>3</v>
      </c>
      <c r="B5" s="413" t="s">
        <v>1027</v>
      </c>
      <c r="C5" s="413" t="s">
        <v>1028</v>
      </c>
      <c r="D5" s="41">
        <v>14</v>
      </c>
      <c r="E5" s="41">
        <v>4</v>
      </c>
      <c r="F5" s="41">
        <f t="shared" ref="F5:F51" si="0">D5+E5</f>
        <v>18</v>
      </c>
      <c r="G5" s="41"/>
      <c r="H5" s="41"/>
      <c r="I5" s="41"/>
      <c r="J5" s="41"/>
      <c r="K5" s="41"/>
      <c r="L5" s="41"/>
      <c r="M5" s="41"/>
    </row>
    <row r="6" spans="1:13" ht="17.399999999999999">
      <c r="A6" s="355">
        <v>4</v>
      </c>
      <c r="B6" s="388" t="s">
        <v>1146</v>
      </c>
      <c r="C6" s="375" t="s">
        <v>1179</v>
      </c>
      <c r="D6" s="41">
        <v>12</v>
      </c>
      <c r="E6" s="41">
        <v>3</v>
      </c>
      <c r="F6" s="41">
        <f t="shared" si="0"/>
        <v>15</v>
      </c>
      <c r="G6" s="41">
        <v>1</v>
      </c>
      <c r="H6" s="41"/>
      <c r="I6" s="41"/>
      <c r="J6" s="41"/>
      <c r="K6" s="41">
        <v>5</v>
      </c>
      <c r="L6" s="41">
        <v>1</v>
      </c>
      <c r="M6" s="41"/>
    </row>
    <row r="7" spans="1:13" ht="17.399999999999999">
      <c r="A7" s="355">
        <v>5</v>
      </c>
      <c r="B7" s="413" t="s">
        <v>1295</v>
      </c>
      <c r="C7" s="413" t="s">
        <v>1296</v>
      </c>
      <c r="D7" s="41">
        <v>12</v>
      </c>
      <c r="E7" s="41">
        <v>2</v>
      </c>
      <c r="F7" s="41">
        <f t="shared" si="0"/>
        <v>14</v>
      </c>
      <c r="G7" s="41">
        <v>1</v>
      </c>
      <c r="H7" s="41"/>
      <c r="I7" s="41"/>
      <c r="J7" s="41"/>
      <c r="K7" s="41">
        <v>5</v>
      </c>
      <c r="L7" s="41"/>
      <c r="M7" s="41"/>
    </row>
    <row r="8" spans="1:13" ht="17.399999999999999">
      <c r="A8" s="355">
        <v>6</v>
      </c>
      <c r="B8" s="413" t="s">
        <v>1297</v>
      </c>
      <c r="C8" s="413" t="s">
        <v>1298</v>
      </c>
      <c r="D8" s="41">
        <v>7</v>
      </c>
      <c r="E8" s="41"/>
      <c r="F8" s="41">
        <f t="shared" si="0"/>
        <v>7</v>
      </c>
      <c r="G8" s="41">
        <v>1</v>
      </c>
      <c r="H8" s="41"/>
      <c r="I8" s="41">
        <v>1</v>
      </c>
      <c r="J8" s="41"/>
      <c r="K8" s="41">
        <v>7</v>
      </c>
      <c r="L8" s="41"/>
      <c r="M8" s="41"/>
    </row>
    <row r="9" spans="1:13" ht="17.399999999999999">
      <c r="A9" s="355">
        <v>7</v>
      </c>
      <c r="B9" s="414" t="s">
        <v>1033</v>
      </c>
      <c r="C9" s="413" t="s">
        <v>1034</v>
      </c>
      <c r="D9" s="41">
        <v>10</v>
      </c>
      <c r="E9" s="41">
        <v>1</v>
      </c>
      <c r="F9" s="41">
        <f t="shared" si="0"/>
        <v>11</v>
      </c>
      <c r="G9" s="41">
        <v>1</v>
      </c>
      <c r="H9" s="41"/>
      <c r="I9" s="41"/>
      <c r="J9" s="41"/>
      <c r="K9" s="41">
        <v>5</v>
      </c>
      <c r="L9" s="41"/>
      <c r="M9" s="41"/>
    </row>
    <row r="10" spans="1:13" ht="17.399999999999999">
      <c r="A10" s="355">
        <v>8</v>
      </c>
      <c r="B10" s="413" t="s">
        <v>1035</v>
      </c>
      <c r="C10" s="413" t="s">
        <v>1036</v>
      </c>
      <c r="D10" s="41">
        <v>5</v>
      </c>
      <c r="E10" s="41">
        <v>1</v>
      </c>
      <c r="F10" s="41">
        <f t="shared" si="0"/>
        <v>6</v>
      </c>
      <c r="G10" s="41">
        <v>2</v>
      </c>
      <c r="H10" s="41"/>
      <c r="I10" s="41"/>
      <c r="J10" s="41"/>
      <c r="K10" s="41">
        <v>10</v>
      </c>
      <c r="L10" s="41"/>
      <c r="M10" s="41"/>
    </row>
    <row r="11" spans="1:13" ht="17.399999999999999">
      <c r="A11" s="355">
        <v>9</v>
      </c>
      <c r="B11" s="413" t="s">
        <v>1093</v>
      </c>
      <c r="C11" s="413" t="s">
        <v>1094</v>
      </c>
      <c r="D11" s="41">
        <v>6</v>
      </c>
      <c r="E11" s="41">
        <v>1</v>
      </c>
      <c r="F11" s="41">
        <f t="shared" si="0"/>
        <v>7</v>
      </c>
      <c r="G11" s="41">
        <v>2</v>
      </c>
      <c r="H11" s="41"/>
      <c r="I11" s="41"/>
      <c r="J11" s="41"/>
      <c r="K11" s="41">
        <v>10</v>
      </c>
      <c r="L11" s="41">
        <v>1</v>
      </c>
      <c r="M11" s="41"/>
    </row>
    <row r="12" spans="1:13" ht="17.399999999999999">
      <c r="A12" s="355">
        <v>10</v>
      </c>
      <c r="B12" s="413" t="s">
        <v>1299</v>
      </c>
      <c r="C12" s="413" t="s">
        <v>1300</v>
      </c>
      <c r="D12" s="41">
        <v>12</v>
      </c>
      <c r="E12" s="41">
        <v>2</v>
      </c>
      <c r="F12" s="41">
        <f t="shared" si="0"/>
        <v>14</v>
      </c>
      <c r="G12" s="41"/>
      <c r="H12" s="41"/>
      <c r="I12" s="41"/>
      <c r="J12" s="41"/>
      <c r="K12" s="41"/>
      <c r="L12" s="41"/>
      <c r="M12" s="41"/>
    </row>
    <row r="13" spans="1:13" ht="17.399999999999999">
      <c r="A13" s="355">
        <v>11</v>
      </c>
      <c r="B13" s="413" t="s">
        <v>1039</v>
      </c>
      <c r="C13" s="413" t="s">
        <v>1040</v>
      </c>
      <c r="D13" s="41">
        <v>12</v>
      </c>
      <c r="E13" s="41">
        <v>2</v>
      </c>
      <c r="F13" s="41">
        <f t="shared" si="0"/>
        <v>14</v>
      </c>
      <c r="G13" s="41">
        <v>2</v>
      </c>
      <c r="H13" s="41">
        <v>5</v>
      </c>
      <c r="I13" s="41">
        <v>12</v>
      </c>
      <c r="J13" s="41"/>
      <c r="K13" s="41">
        <v>49</v>
      </c>
      <c r="L13" s="41"/>
      <c r="M13" s="41"/>
    </row>
    <row r="14" spans="1:13" ht="17.399999999999999">
      <c r="A14" s="355">
        <v>12</v>
      </c>
      <c r="B14" s="375" t="s">
        <v>1144</v>
      </c>
      <c r="C14" s="375" t="s">
        <v>1145</v>
      </c>
      <c r="D14" s="41">
        <v>7</v>
      </c>
      <c r="E14" s="41">
        <v>1</v>
      </c>
      <c r="F14" s="41">
        <f t="shared" si="0"/>
        <v>8</v>
      </c>
      <c r="G14" s="41"/>
      <c r="H14" s="41"/>
      <c r="I14" s="41"/>
      <c r="J14" s="41"/>
      <c r="K14" s="41"/>
      <c r="L14" s="41"/>
      <c r="M14" s="41"/>
    </row>
    <row r="15" spans="1:13" ht="17.399999999999999">
      <c r="A15" s="355">
        <v>13</v>
      </c>
      <c r="B15" s="413" t="s">
        <v>1132</v>
      </c>
      <c r="C15" s="413" t="s">
        <v>1133</v>
      </c>
      <c r="D15" s="41">
        <v>9</v>
      </c>
      <c r="E15" s="41">
        <v>2</v>
      </c>
      <c r="F15" s="41">
        <f t="shared" si="0"/>
        <v>11</v>
      </c>
      <c r="G15" s="41"/>
      <c r="H15" s="41"/>
      <c r="I15" s="41"/>
      <c r="J15" s="41"/>
      <c r="K15" s="41"/>
      <c r="L15" s="41"/>
      <c r="M15" s="41"/>
    </row>
    <row r="16" spans="1:13" ht="17.399999999999999">
      <c r="A16" s="355">
        <v>14</v>
      </c>
      <c r="B16" s="375" t="s">
        <v>1588</v>
      </c>
      <c r="C16" s="375" t="s">
        <v>1589</v>
      </c>
      <c r="D16" s="41">
        <v>3</v>
      </c>
      <c r="E16" s="41"/>
      <c r="F16" s="41">
        <f t="shared" si="0"/>
        <v>3</v>
      </c>
      <c r="G16" s="41"/>
      <c r="H16" s="41"/>
      <c r="I16" s="41"/>
      <c r="J16" s="41"/>
      <c r="K16" s="41"/>
      <c r="L16" s="41"/>
      <c r="M16" s="41"/>
    </row>
    <row r="17" spans="1:13" ht="17.399999999999999">
      <c r="A17" s="355">
        <v>15</v>
      </c>
      <c r="B17" s="375" t="s">
        <v>1533</v>
      </c>
      <c r="C17" s="375" t="s">
        <v>1532</v>
      </c>
      <c r="D17" s="41">
        <v>13</v>
      </c>
      <c r="E17" s="41">
        <v>3</v>
      </c>
      <c r="F17" s="41">
        <f t="shared" si="0"/>
        <v>16</v>
      </c>
      <c r="G17" s="41">
        <v>4</v>
      </c>
      <c r="H17" s="41"/>
      <c r="I17" s="41"/>
      <c r="J17" s="41"/>
      <c r="K17" s="41">
        <v>20</v>
      </c>
      <c r="L17" s="41"/>
      <c r="M17" s="41"/>
    </row>
    <row r="18" spans="1:13" ht="17.399999999999999">
      <c r="A18" s="355">
        <v>16</v>
      </c>
      <c r="B18" s="413" t="s">
        <v>1047</v>
      </c>
      <c r="C18" s="413" t="s">
        <v>1048</v>
      </c>
      <c r="D18" s="41">
        <v>1</v>
      </c>
      <c r="E18" s="41"/>
      <c r="F18" s="41">
        <f t="shared" si="0"/>
        <v>1</v>
      </c>
      <c r="G18" s="41"/>
      <c r="H18" s="41"/>
      <c r="I18" s="41"/>
      <c r="J18" s="41"/>
      <c r="K18" s="41"/>
      <c r="L18" s="41"/>
      <c r="M18" s="41"/>
    </row>
    <row r="19" spans="1:13" ht="17.399999999999999">
      <c r="A19" s="355">
        <v>17</v>
      </c>
      <c r="B19" s="375" t="s">
        <v>1095</v>
      </c>
      <c r="C19" s="375" t="s">
        <v>1096</v>
      </c>
      <c r="D19" s="41">
        <v>2</v>
      </c>
      <c r="E19" s="41">
        <v>2</v>
      </c>
      <c r="F19" s="41">
        <f t="shared" si="0"/>
        <v>4</v>
      </c>
      <c r="G19" s="41">
        <v>2</v>
      </c>
      <c r="H19" s="41"/>
      <c r="I19" s="41"/>
      <c r="J19" s="41"/>
      <c r="K19" s="41">
        <v>10</v>
      </c>
      <c r="L19" s="41"/>
      <c r="M19" s="41"/>
    </row>
    <row r="20" spans="1:13" ht="17.399999999999999">
      <c r="A20" s="355">
        <v>18</v>
      </c>
      <c r="B20" s="413" t="s">
        <v>1049</v>
      </c>
      <c r="C20" s="413" t="s">
        <v>1050</v>
      </c>
      <c r="D20" s="41">
        <v>7</v>
      </c>
      <c r="E20" s="41">
        <v>3</v>
      </c>
      <c r="F20" s="41">
        <f t="shared" si="0"/>
        <v>10</v>
      </c>
      <c r="G20" s="41">
        <v>1</v>
      </c>
      <c r="H20" s="41"/>
      <c r="I20" s="41"/>
      <c r="J20" s="41"/>
      <c r="K20" s="41">
        <v>5</v>
      </c>
      <c r="L20" s="41"/>
      <c r="M20" s="41"/>
    </row>
    <row r="21" spans="1:13" ht="17.399999999999999">
      <c r="A21" s="355">
        <v>19</v>
      </c>
      <c r="B21" s="413" t="s">
        <v>1147</v>
      </c>
      <c r="C21" s="413" t="s">
        <v>1148</v>
      </c>
      <c r="D21" s="41">
        <v>11</v>
      </c>
      <c r="E21" s="41">
        <v>3</v>
      </c>
      <c r="F21" s="41">
        <f t="shared" si="0"/>
        <v>14</v>
      </c>
      <c r="G21" s="41"/>
      <c r="H21" s="41"/>
      <c r="I21" s="41"/>
      <c r="J21" s="41"/>
      <c r="K21" s="41"/>
      <c r="L21" s="41">
        <v>1</v>
      </c>
      <c r="M21" s="41"/>
    </row>
    <row r="22" spans="1:13" ht="17.399999999999999">
      <c r="A22" s="355">
        <v>20</v>
      </c>
      <c r="B22" s="375" t="s">
        <v>1584</v>
      </c>
      <c r="C22" s="375" t="s">
        <v>1585</v>
      </c>
      <c r="D22" s="41">
        <v>5</v>
      </c>
      <c r="E22" s="41">
        <v>1</v>
      </c>
      <c r="F22" s="41">
        <f t="shared" si="0"/>
        <v>6</v>
      </c>
      <c r="G22" s="41"/>
      <c r="H22" s="41"/>
      <c r="I22" s="41"/>
      <c r="J22" s="41"/>
      <c r="K22" s="41"/>
      <c r="L22" s="41"/>
      <c r="M22" s="41"/>
    </row>
    <row r="23" spans="1:13" ht="17.399999999999999">
      <c r="A23" s="355">
        <v>21</v>
      </c>
      <c r="B23" s="375" t="s">
        <v>1421</v>
      </c>
      <c r="C23" s="375" t="s">
        <v>1236</v>
      </c>
      <c r="D23" s="41">
        <v>12</v>
      </c>
      <c r="E23" s="41">
        <v>2</v>
      </c>
      <c r="F23" s="41">
        <f t="shared" si="0"/>
        <v>14</v>
      </c>
      <c r="G23" s="41">
        <v>1</v>
      </c>
      <c r="H23" s="41"/>
      <c r="I23" s="41"/>
      <c r="J23" s="41"/>
      <c r="K23" s="41">
        <v>5</v>
      </c>
      <c r="L23" s="41"/>
      <c r="M23" s="41"/>
    </row>
    <row r="24" spans="1:13" ht="17.399999999999999">
      <c r="A24" s="355">
        <v>22</v>
      </c>
      <c r="B24" s="413" t="s">
        <v>1053</v>
      </c>
      <c r="C24" s="413" t="s">
        <v>1054</v>
      </c>
      <c r="D24" s="41">
        <v>10</v>
      </c>
      <c r="E24" s="41">
        <v>1</v>
      </c>
      <c r="F24" s="41">
        <f t="shared" si="0"/>
        <v>11</v>
      </c>
      <c r="G24" s="41"/>
      <c r="H24" s="41"/>
      <c r="I24" s="41"/>
      <c r="J24" s="41"/>
      <c r="K24" s="41"/>
      <c r="L24" s="41"/>
      <c r="M24" s="41"/>
    </row>
    <row r="25" spans="1:13" ht="17.399999999999999">
      <c r="A25" s="355">
        <v>23</v>
      </c>
      <c r="B25" s="413" t="s">
        <v>1055</v>
      </c>
      <c r="C25" s="413" t="s">
        <v>1056</v>
      </c>
      <c r="D25" s="41">
        <v>6</v>
      </c>
      <c r="E25" s="41">
        <v>2</v>
      </c>
      <c r="F25" s="41">
        <f t="shared" si="0"/>
        <v>8</v>
      </c>
      <c r="G25" s="41"/>
      <c r="H25" s="41"/>
      <c r="I25" s="41"/>
      <c r="J25" s="41"/>
      <c r="K25" s="41"/>
      <c r="L25" s="41"/>
      <c r="M25" s="41"/>
    </row>
    <row r="26" spans="1:13" ht="17.399999999999999">
      <c r="A26" s="355">
        <v>24</v>
      </c>
      <c r="B26" s="413" t="s">
        <v>1303</v>
      </c>
      <c r="C26" s="413" t="s">
        <v>1304</v>
      </c>
      <c r="D26" s="41">
        <v>15</v>
      </c>
      <c r="E26" s="41">
        <v>4</v>
      </c>
      <c r="F26" s="41">
        <f t="shared" si="0"/>
        <v>19</v>
      </c>
      <c r="G26" s="41">
        <v>2</v>
      </c>
      <c r="H26" s="41"/>
      <c r="I26" s="41"/>
      <c r="J26" s="41"/>
      <c r="K26" s="41">
        <v>10</v>
      </c>
      <c r="L26" s="41">
        <v>1</v>
      </c>
      <c r="M26" s="41"/>
    </row>
    <row r="27" spans="1:13" ht="17.399999999999999">
      <c r="A27" s="355">
        <v>25</v>
      </c>
      <c r="B27" s="375" t="s">
        <v>1456</v>
      </c>
      <c r="C27" s="375" t="s">
        <v>1457</v>
      </c>
      <c r="D27" s="41">
        <v>9</v>
      </c>
      <c r="E27" s="41">
        <v>1</v>
      </c>
      <c r="F27" s="41">
        <f t="shared" si="0"/>
        <v>10</v>
      </c>
      <c r="G27" s="41"/>
      <c r="H27" s="41"/>
      <c r="I27" s="41"/>
      <c r="J27" s="41"/>
      <c r="K27" s="41"/>
      <c r="L27" s="41">
        <v>2</v>
      </c>
      <c r="M27" s="41"/>
    </row>
    <row r="28" spans="1:13" ht="17.399999999999999">
      <c r="A28" s="355">
        <v>26</v>
      </c>
      <c r="B28" s="413" t="s">
        <v>1099</v>
      </c>
      <c r="C28" s="413" t="s">
        <v>1096</v>
      </c>
      <c r="D28" s="41">
        <v>6</v>
      </c>
      <c r="E28" s="41">
        <v>2</v>
      </c>
      <c r="F28" s="41">
        <f t="shared" si="0"/>
        <v>8</v>
      </c>
      <c r="G28" s="41"/>
      <c r="H28" s="41"/>
      <c r="I28" s="41"/>
      <c r="J28" s="41"/>
      <c r="K28" s="41"/>
      <c r="L28" s="41">
        <v>1</v>
      </c>
      <c r="M28" s="41"/>
    </row>
    <row r="29" spans="1:13" ht="17.399999999999999">
      <c r="A29" s="355">
        <v>27</v>
      </c>
      <c r="B29" s="413" t="s">
        <v>1057</v>
      </c>
      <c r="C29" s="413" t="s">
        <v>1046</v>
      </c>
      <c r="D29" s="41">
        <v>9</v>
      </c>
      <c r="E29" s="41">
        <v>1</v>
      </c>
      <c r="F29" s="41">
        <f t="shared" si="0"/>
        <v>10</v>
      </c>
      <c r="G29" s="41"/>
      <c r="H29" s="41"/>
      <c r="I29" s="41"/>
      <c r="J29" s="41"/>
      <c r="K29" s="41"/>
      <c r="L29" s="41"/>
      <c r="M29" s="41"/>
    </row>
    <row r="30" spans="1:13" ht="17.399999999999999">
      <c r="A30" s="355">
        <v>28</v>
      </c>
      <c r="B30" s="413" t="s">
        <v>1305</v>
      </c>
      <c r="C30" s="413" t="s">
        <v>1306</v>
      </c>
      <c r="D30" s="41">
        <v>11</v>
      </c>
      <c r="E30" s="41">
        <v>3</v>
      </c>
      <c r="F30" s="41">
        <f t="shared" si="0"/>
        <v>14</v>
      </c>
      <c r="G30" s="41">
        <v>2</v>
      </c>
      <c r="H30" s="41"/>
      <c r="I30" s="41"/>
      <c r="J30" s="41"/>
      <c r="K30" s="41">
        <v>10</v>
      </c>
      <c r="L30" s="41"/>
      <c r="M30" s="41"/>
    </row>
    <row r="31" spans="1:13" ht="17.399999999999999">
      <c r="A31" s="355">
        <v>29</v>
      </c>
      <c r="B31" s="413" t="s">
        <v>1149</v>
      </c>
      <c r="C31" s="413" t="s">
        <v>1150</v>
      </c>
      <c r="D31" s="41"/>
      <c r="E31" s="41"/>
      <c r="F31" s="41">
        <f t="shared" si="0"/>
        <v>0</v>
      </c>
      <c r="G31" s="41"/>
      <c r="H31" s="41"/>
      <c r="I31" s="41"/>
      <c r="J31" s="41"/>
      <c r="K31" s="41"/>
      <c r="L31" s="41"/>
      <c r="M31" s="41"/>
    </row>
    <row r="32" spans="1:13" ht="17.399999999999999">
      <c r="A32" s="355">
        <v>30</v>
      </c>
      <c r="B32" s="413" t="s">
        <v>1060</v>
      </c>
      <c r="C32" s="413" t="s">
        <v>1061</v>
      </c>
      <c r="D32" s="41">
        <v>10</v>
      </c>
      <c r="E32" s="41">
        <v>2</v>
      </c>
      <c r="F32" s="41">
        <f t="shared" si="0"/>
        <v>12</v>
      </c>
      <c r="G32" s="41">
        <v>1</v>
      </c>
      <c r="H32" s="41"/>
      <c r="I32" s="41"/>
      <c r="J32" s="41"/>
      <c r="K32" s="41">
        <v>5</v>
      </c>
      <c r="L32" s="41">
        <v>1</v>
      </c>
      <c r="M32" s="41"/>
    </row>
    <row r="33" spans="1:13" ht="17.399999999999999">
      <c r="A33" s="355">
        <v>31</v>
      </c>
      <c r="B33" s="413" t="s">
        <v>1063</v>
      </c>
      <c r="C33" s="413" t="s">
        <v>1064</v>
      </c>
      <c r="D33" s="41"/>
      <c r="E33" s="41"/>
      <c r="F33" s="41">
        <f t="shared" si="0"/>
        <v>0</v>
      </c>
      <c r="G33" s="41"/>
      <c r="H33" s="41"/>
      <c r="I33" s="41"/>
      <c r="J33" s="41"/>
      <c r="K33" s="41"/>
      <c r="L33" s="41"/>
      <c r="M33" s="41"/>
    </row>
    <row r="34" spans="1:13" ht="17.399999999999999">
      <c r="A34" s="355">
        <v>32</v>
      </c>
      <c r="B34" s="375" t="s">
        <v>1525</v>
      </c>
      <c r="C34" s="375" t="s">
        <v>1526</v>
      </c>
      <c r="D34" s="41">
        <v>9</v>
      </c>
      <c r="E34" s="41">
        <v>3</v>
      </c>
      <c r="F34" s="41">
        <f t="shared" si="0"/>
        <v>12</v>
      </c>
      <c r="G34" s="41">
        <v>1</v>
      </c>
      <c r="H34" s="41"/>
      <c r="I34" s="41"/>
      <c r="J34" s="41"/>
      <c r="K34" s="41">
        <v>5</v>
      </c>
      <c r="L34" s="41"/>
      <c r="M34" s="41"/>
    </row>
    <row r="35" spans="1:13" ht="17.399999999999999">
      <c r="A35" s="355">
        <v>33</v>
      </c>
      <c r="B35" s="375" t="s">
        <v>1512</v>
      </c>
      <c r="C35" s="375" t="s">
        <v>1513</v>
      </c>
      <c r="D35" s="41">
        <v>15</v>
      </c>
      <c r="E35" s="41">
        <v>3</v>
      </c>
      <c r="F35" s="41">
        <f t="shared" si="0"/>
        <v>18</v>
      </c>
      <c r="G35" s="41"/>
      <c r="H35" s="41"/>
      <c r="I35" s="41"/>
      <c r="J35" s="41"/>
      <c r="K35" s="41"/>
      <c r="L35" s="41">
        <v>1</v>
      </c>
      <c r="M35" s="41"/>
    </row>
    <row r="36" spans="1:13" ht="17.399999999999999">
      <c r="A36" s="355">
        <v>34</v>
      </c>
      <c r="B36" s="375" t="s">
        <v>1241</v>
      </c>
      <c r="C36" s="375" t="s">
        <v>1068</v>
      </c>
      <c r="D36" s="41">
        <v>5</v>
      </c>
      <c r="E36" s="41"/>
      <c r="F36" s="41">
        <f t="shared" si="0"/>
        <v>5</v>
      </c>
      <c r="G36" s="41">
        <v>1</v>
      </c>
      <c r="H36" s="41"/>
      <c r="I36" s="41"/>
      <c r="J36" s="41"/>
      <c r="K36" s="41">
        <v>5</v>
      </c>
      <c r="L36" s="41"/>
      <c r="M36" s="41"/>
    </row>
    <row r="37" spans="1:13" ht="17.399999999999999">
      <c r="A37" s="355">
        <v>35</v>
      </c>
      <c r="B37" s="375" t="s">
        <v>1527</v>
      </c>
      <c r="C37" s="375" t="s">
        <v>1528</v>
      </c>
      <c r="D37" s="41">
        <v>9</v>
      </c>
      <c r="E37" s="41">
        <v>3</v>
      </c>
      <c r="F37" s="41">
        <f t="shared" si="0"/>
        <v>12</v>
      </c>
      <c r="G37" s="41"/>
      <c r="H37" s="41">
        <v>1</v>
      </c>
      <c r="I37" s="41">
        <v>6</v>
      </c>
      <c r="J37" s="41"/>
      <c r="K37" s="41">
        <v>15</v>
      </c>
      <c r="L37" s="41"/>
      <c r="M37" s="41"/>
    </row>
    <row r="38" spans="1:13" ht="17.399999999999999">
      <c r="A38" s="355">
        <v>36</v>
      </c>
      <c r="B38" s="413" t="s">
        <v>1071</v>
      </c>
      <c r="C38" s="413" t="s">
        <v>1072</v>
      </c>
      <c r="D38" s="41">
        <v>10</v>
      </c>
      <c r="E38" s="41">
        <v>4</v>
      </c>
      <c r="F38" s="41">
        <f t="shared" si="0"/>
        <v>14</v>
      </c>
      <c r="G38" s="41"/>
      <c r="H38" s="41"/>
      <c r="I38" s="41"/>
      <c r="J38" s="41"/>
      <c r="K38" s="41"/>
      <c r="L38" s="41"/>
      <c r="M38" s="41"/>
    </row>
    <row r="39" spans="1:13" ht="17.399999999999999">
      <c r="A39" s="355">
        <v>37</v>
      </c>
      <c r="B39" s="375" t="s">
        <v>1623</v>
      </c>
      <c r="C39" s="375" t="s">
        <v>1308</v>
      </c>
      <c r="D39" s="41">
        <v>3</v>
      </c>
      <c r="E39" s="41"/>
      <c r="F39" s="41">
        <f t="shared" si="0"/>
        <v>3</v>
      </c>
      <c r="G39" s="41">
        <v>1</v>
      </c>
      <c r="H39" s="41"/>
      <c r="I39" s="41"/>
      <c r="J39" s="41"/>
      <c r="K39" s="41">
        <v>5</v>
      </c>
      <c r="L39" s="41"/>
      <c r="M39" s="41"/>
    </row>
    <row r="40" spans="1:13" ht="17.399999999999999">
      <c r="A40" s="355">
        <v>38</v>
      </c>
      <c r="B40" s="375" t="s">
        <v>1374</v>
      </c>
      <c r="C40" s="375" t="s">
        <v>1300</v>
      </c>
      <c r="D40" s="41">
        <v>1</v>
      </c>
      <c r="E40" s="41"/>
      <c r="F40" s="41">
        <f t="shared" si="0"/>
        <v>1</v>
      </c>
      <c r="G40" s="41"/>
      <c r="H40" s="41"/>
      <c r="I40" s="41">
        <v>1</v>
      </c>
      <c r="J40" s="41"/>
      <c r="K40" s="41">
        <v>2</v>
      </c>
      <c r="L40" s="41"/>
      <c r="M40" s="41"/>
    </row>
    <row r="41" spans="1:13" ht="17.399999999999999">
      <c r="A41" s="355">
        <v>39</v>
      </c>
      <c r="B41" s="413" t="s">
        <v>1101</v>
      </c>
      <c r="C41" s="413" t="s">
        <v>1102</v>
      </c>
      <c r="D41" s="41">
        <v>1</v>
      </c>
      <c r="E41" s="41">
        <v>2</v>
      </c>
      <c r="F41" s="41">
        <f t="shared" si="0"/>
        <v>3</v>
      </c>
      <c r="G41" s="41"/>
      <c r="H41" s="41"/>
      <c r="I41" s="41"/>
      <c r="J41" s="41"/>
      <c r="K41" s="41"/>
      <c r="L41" s="41"/>
      <c r="M41" s="41"/>
    </row>
    <row r="42" spans="1:13" ht="17.399999999999999">
      <c r="A42" s="355">
        <v>40</v>
      </c>
      <c r="B42" s="375" t="s">
        <v>1413</v>
      </c>
      <c r="C42" s="375" t="s">
        <v>1414</v>
      </c>
      <c r="D42" s="41">
        <v>13</v>
      </c>
      <c r="E42" s="41">
        <v>3</v>
      </c>
      <c r="F42" s="41">
        <f t="shared" si="0"/>
        <v>16</v>
      </c>
      <c r="G42" s="41">
        <v>1</v>
      </c>
      <c r="H42" s="41">
        <v>18</v>
      </c>
      <c r="I42" s="41">
        <v>9</v>
      </c>
      <c r="J42" s="41"/>
      <c r="K42" s="41">
        <v>77</v>
      </c>
      <c r="L42" s="41">
        <v>1</v>
      </c>
      <c r="M42" s="41"/>
    </row>
    <row r="43" spans="1:13" ht="17.399999999999999">
      <c r="A43" s="355">
        <v>41</v>
      </c>
      <c r="B43" s="413" t="s">
        <v>1082</v>
      </c>
      <c r="C43" s="413" t="s">
        <v>1083</v>
      </c>
      <c r="D43" s="41">
        <v>14</v>
      </c>
      <c r="E43" s="41">
        <v>2</v>
      </c>
      <c r="F43" s="41">
        <f t="shared" si="0"/>
        <v>16</v>
      </c>
      <c r="G43" s="41">
        <v>1</v>
      </c>
      <c r="H43" s="41"/>
      <c r="I43" s="41"/>
      <c r="J43" s="41"/>
      <c r="K43" s="41">
        <v>5</v>
      </c>
      <c r="L43" s="41"/>
      <c r="M43" s="41"/>
    </row>
    <row r="44" spans="1:13" ht="17.399999999999999">
      <c r="A44" s="355">
        <v>42</v>
      </c>
      <c r="B44" s="375" t="s">
        <v>1411</v>
      </c>
      <c r="C44" s="375" t="s">
        <v>1412</v>
      </c>
      <c r="D44" s="41">
        <v>3</v>
      </c>
      <c r="E44" s="41"/>
      <c r="F44" s="41">
        <f t="shared" si="0"/>
        <v>3</v>
      </c>
      <c r="G44" s="41"/>
      <c r="H44" s="41"/>
      <c r="I44" s="41"/>
      <c r="J44" s="41"/>
      <c r="K44" s="41"/>
      <c r="L44" s="41"/>
      <c r="M44" s="41"/>
    </row>
    <row r="45" spans="1:13" ht="17.399999999999999">
      <c r="A45" s="355">
        <v>43</v>
      </c>
      <c r="B45" s="375" t="s">
        <v>1294</v>
      </c>
      <c r="C45" s="375" t="s">
        <v>1081</v>
      </c>
      <c r="D45" s="41">
        <v>14</v>
      </c>
      <c r="E45" s="41">
        <v>4</v>
      </c>
      <c r="F45" s="41">
        <f t="shared" si="0"/>
        <v>18</v>
      </c>
      <c r="G45" s="41">
        <v>4</v>
      </c>
      <c r="H45" s="41"/>
      <c r="I45" s="41"/>
      <c r="J45" s="41"/>
      <c r="K45" s="41">
        <v>20</v>
      </c>
      <c r="L45" s="41">
        <v>1</v>
      </c>
      <c r="M45" s="41"/>
    </row>
    <row r="46" spans="1:13" ht="17.399999999999999">
      <c r="A46" s="355">
        <v>44</v>
      </c>
      <c r="B46" s="413" t="s">
        <v>1103</v>
      </c>
      <c r="C46" s="413" t="s">
        <v>1104</v>
      </c>
      <c r="D46" s="41">
        <v>4</v>
      </c>
      <c r="E46" s="41">
        <v>2</v>
      </c>
      <c r="F46" s="41">
        <f t="shared" si="0"/>
        <v>6</v>
      </c>
      <c r="G46" s="41"/>
      <c r="H46" s="41"/>
      <c r="I46" s="41"/>
      <c r="J46" s="41"/>
      <c r="K46" s="41"/>
      <c r="L46" s="41">
        <v>1</v>
      </c>
      <c r="M46" s="41"/>
    </row>
    <row r="47" spans="1:13" ht="17.399999999999999">
      <c r="A47" s="355">
        <v>45</v>
      </c>
      <c r="B47" s="375" t="s">
        <v>1523</v>
      </c>
      <c r="C47" s="375" t="s">
        <v>1524</v>
      </c>
      <c r="D47" s="113">
        <v>8</v>
      </c>
      <c r="E47" s="113">
        <v>2</v>
      </c>
      <c r="F47" s="41">
        <f t="shared" si="0"/>
        <v>10</v>
      </c>
      <c r="G47" s="41">
        <v>1</v>
      </c>
      <c r="H47" s="41"/>
      <c r="I47" s="41"/>
      <c r="J47" s="41"/>
      <c r="K47" s="41">
        <v>5</v>
      </c>
      <c r="L47" s="41">
        <v>1</v>
      </c>
      <c r="M47" s="41">
        <v>1</v>
      </c>
    </row>
    <row r="48" spans="1:13" ht="17.399999999999999">
      <c r="A48" s="355">
        <v>46</v>
      </c>
      <c r="B48" s="375" t="s">
        <v>1088</v>
      </c>
      <c r="C48" s="375" t="s">
        <v>1048</v>
      </c>
      <c r="D48" s="113">
        <v>5</v>
      </c>
      <c r="E48" s="113">
        <v>1</v>
      </c>
      <c r="F48" s="41">
        <f t="shared" si="0"/>
        <v>6</v>
      </c>
      <c r="G48" s="41"/>
      <c r="H48" s="41"/>
      <c r="I48" s="41"/>
      <c r="J48" s="41"/>
      <c r="K48" s="41"/>
      <c r="L48" s="41"/>
      <c r="M48" s="41"/>
    </row>
    <row r="49" spans="1:13" ht="17.399999999999999">
      <c r="A49" s="355">
        <v>47</v>
      </c>
      <c r="B49" s="413" t="s">
        <v>1090</v>
      </c>
      <c r="C49" s="413" t="s">
        <v>1091</v>
      </c>
      <c r="D49" s="113">
        <v>5</v>
      </c>
      <c r="E49" s="113">
        <v>1</v>
      </c>
      <c r="F49" s="41">
        <f t="shared" si="0"/>
        <v>6</v>
      </c>
      <c r="G49" s="41"/>
      <c r="H49" s="41"/>
      <c r="I49" s="41"/>
      <c r="J49" s="41"/>
      <c r="K49" s="41"/>
      <c r="L49" s="41"/>
      <c r="M49" s="41"/>
    </row>
    <row r="50" spans="1:13" ht="17.399999999999999">
      <c r="A50" s="355">
        <v>48</v>
      </c>
      <c r="B50" s="375" t="s">
        <v>1514</v>
      </c>
      <c r="C50" s="375" t="s">
        <v>1046</v>
      </c>
      <c r="D50" s="113">
        <v>16</v>
      </c>
      <c r="E50" s="113">
        <v>4</v>
      </c>
      <c r="F50" s="41">
        <f t="shared" si="0"/>
        <v>20</v>
      </c>
      <c r="G50" s="41"/>
      <c r="H50" s="41"/>
      <c r="I50" s="41"/>
      <c r="J50" s="41"/>
      <c r="K50" s="41"/>
      <c r="L50" s="41"/>
      <c r="M50" s="41"/>
    </row>
    <row r="51" spans="1:13" ht="17.399999999999999">
      <c r="A51" s="355">
        <v>49</v>
      </c>
      <c r="B51" s="413" t="s">
        <v>1142</v>
      </c>
      <c r="C51" s="413" t="s">
        <v>1143</v>
      </c>
      <c r="D51" s="41">
        <v>1</v>
      </c>
      <c r="E51" s="41">
        <v>1</v>
      </c>
      <c r="F51" s="41">
        <f t="shared" si="0"/>
        <v>2</v>
      </c>
      <c r="G51" s="41"/>
      <c r="H51" s="41"/>
      <c r="I51" s="41"/>
      <c r="J51" s="41"/>
      <c r="K51" s="41"/>
      <c r="L51" s="41"/>
      <c r="M51" s="41"/>
    </row>
  </sheetData>
  <mergeCells count="1">
    <mergeCell ref="C1:K1"/>
  </mergeCells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F7585-6C40-4B20-A2F1-DEB79393055D}">
  <dimension ref="A1:AB73"/>
  <sheetViews>
    <sheetView topLeftCell="A49" workbookViewId="0">
      <pane xSplit="1" topLeftCell="N1" activePane="topRight" state="frozen"/>
      <selection pane="topRight" activeCell="Z61" sqref="Z61"/>
    </sheetView>
  </sheetViews>
  <sheetFormatPr defaultRowHeight="15.6"/>
  <cols>
    <col min="1" max="1" width="29" bestFit="1" customWidth="1"/>
    <col min="2" max="2" width="18.796875" bestFit="1" customWidth="1"/>
    <col min="3" max="3" width="11.5" bestFit="1" customWidth="1"/>
    <col min="4" max="4" width="5.59765625" bestFit="1" customWidth="1"/>
    <col min="5" max="5" width="6.296875" bestFit="1" customWidth="1"/>
    <col min="6" max="6" width="8.09765625" bestFit="1" customWidth="1"/>
    <col min="7" max="7" width="9" bestFit="1" customWidth="1"/>
    <col min="8" max="8" width="10.296875" bestFit="1" customWidth="1"/>
    <col min="9" max="9" width="8.8984375" bestFit="1" customWidth="1"/>
    <col min="10" max="10" width="7.19921875" bestFit="1" customWidth="1"/>
    <col min="11" max="11" width="30.3984375" bestFit="1" customWidth="1"/>
    <col min="12" max="12" width="16" bestFit="1" customWidth="1"/>
    <col min="13" max="13" width="8.69921875" bestFit="1" customWidth="1"/>
    <col min="14" max="15" width="8.296875" bestFit="1" customWidth="1"/>
    <col min="16" max="16" width="9.19921875" bestFit="1" customWidth="1"/>
    <col min="17" max="17" width="8.296875" customWidth="1"/>
    <col min="18" max="18" width="7.8984375" bestFit="1" customWidth="1"/>
    <col min="19" max="19" width="9" bestFit="1" customWidth="1"/>
    <col min="20" max="20" width="16" bestFit="1" customWidth="1"/>
    <col min="21" max="21" width="10.296875" bestFit="1" customWidth="1"/>
    <col min="22" max="22" width="8.5" bestFit="1" customWidth="1"/>
    <col min="23" max="23" width="8.5" customWidth="1"/>
    <col min="24" max="24" width="15.69921875" bestFit="1" customWidth="1"/>
    <col min="25" max="25" width="12.296875" customWidth="1"/>
    <col min="26" max="26" width="7.8984375" bestFit="1" customWidth="1"/>
    <col min="27" max="27" width="11.19921875" bestFit="1" customWidth="1"/>
    <col min="28" max="28" width="7.5" bestFit="1" customWidth="1"/>
  </cols>
  <sheetData>
    <row r="1" spans="1:28" ht="17.399999999999999">
      <c r="A1" s="315"/>
      <c r="B1" s="315"/>
      <c r="C1" s="477" t="s">
        <v>9</v>
      </c>
      <c r="D1" s="615" t="s">
        <v>1516</v>
      </c>
      <c r="E1" s="616"/>
      <c r="F1" s="616"/>
      <c r="G1" s="616"/>
      <c r="H1" s="616"/>
      <c r="I1" s="565" t="s">
        <v>497</v>
      </c>
      <c r="J1" s="566"/>
      <c r="K1" s="489" t="s">
        <v>1516</v>
      </c>
      <c r="L1" s="484" t="s">
        <v>497</v>
      </c>
      <c r="M1" s="643" t="s">
        <v>1516</v>
      </c>
      <c r="N1" s="643"/>
      <c r="O1" s="643"/>
      <c r="P1" s="643"/>
      <c r="Q1" s="643"/>
      <c r="R1" s="643"/>
      <c r="S1" s="643"/>
      <c r="T1" s="197" t="s">
        <v>497</v>
      </c>
      <c r="U1" s="643" t="s">
        <v>1516</v>
      </c>
      <c r="V1" s="643"/>
      <c r="W1" s="643"/>
      <c r="X1" s="643"/>
      <c r="Y1" s="643"/>
      <c r="Z1" s="641" t="s">
        <v>311</v>
      </c>
      <c r="AA1" s="641"/>
      <c r="AB1" s="641"/>
    </row>
    <row r="2" spans="1:28" ht="17.399999999999999">
      <c r="A2" s="133" t="s">
        <v>45</v>
      </c>
      <c r="B2" s="133" t="s">
        <v>53</v>
      </c>
      <c r="C2" s="478" t="s">
        <v>1519</v>
      </c>
      <c r="D2" s="327" t="s">
        <v>1518</v>
      </c>
      <c r="E2" s="327" t="s">
        <v>30</v>
      </c>
      <c r="F2" s="224" t="s">
        <v>27</v>
      </c>
      <c r="G2" s="327" t="s">
        <v>116</v>
      </c>
      <c r="H2" s="327" t="s">
        <v>25</v>
      </c>
      <c r="I2" s="197" t="s">
        <v>1549</v>
      </c>
      <c r="J2" s="198" t="s">
        <v>1550</v>
      </c>
      <c r="K2" s="327" t="s">
        <v>1357</v>
      </c>
      <c r="L2" s="312" t="s">
        <v>656</v>
      </c>
      <c r="M2" s="327" t="s">
        <v>28</v>
      </c>
      <c r="N2" s="327" t="s">
        <v>1517</v>
      </c>
      <c r="O2" s="224" t="s">
        <v>23</v>
      </c>
      <c r="P2" s="224" t="s">
        <v>1604</v>
      </c>
      <c r="Q2" s="224" t="s">
        <v>1605</v>
      </c>
      <c r="R2" s="327" t="s">
        <v>24</v>
      </c>
      <c r="S2" s="224" t="s">
        <v>116</v>
      </c>
      <c r="T2" s="198" t="s">
        <v>1551</v>
      </c>
      <c r="U2" s="224" t="s">
        <v>25</v>
      </c>
      <c r="V2" s="327" t="s">
        <v>115</v>
      </c>
      <c r="W2" s="224" t="s">
        <v>344</v>
      </c>
      <c r="X2" s="224" t="s">
        <v>1357</v>
      </c>
      <c r="Y2" s="224" t="s">
        <v>29</v>
      </c>
      <c r="Z2" s="318" t="s">
        <v>128</v>
      </c>
      <c r="AA2" s="317" t="s">
        <v>1515</v>
      </c>
      <c r="AB2" s="317" t="s">
        <v>549</v>
      </c>
    </row>
    <row r="3" spans="1:28" ht="17.399999999999999">
      <c r="A3" s="331" t="s">
        <v>1270</v>
      </c>
      <c r="B3" s="474" t="s">
        <v>93</v>
      </c>
      <c r="C3" s="242"/>
      <c r="D3" s="242"/>
      <c r="E3" s="242"/>
      <c r="F3" s="250"/>
      <c r="G3" s="250"/>
      <c r="H3" s="482">
        <v>13</v>
      </c>
      <c r="I3" s="482">
        <v>24</v>
      </c>
      <c r="J3" s="482">
        <v>24</v>
      </c>
      <c r="K3" s="250"/>
      <c r="L3" s="250"/>
      <c r="M3" s="482">
        <v>62</v>
      </c>
      <c r="N3" s="482">
        <v>53</v>
      </c>
      <c r="O3" s="482">
        <v>63</v>
      </c>
      <c r="P3" s="482">
        <v>33</v>
      </c>
      <c r="Q3" s="250"/>
      <c r="R3" s="482">
        <v>63</v>
      </c>
      <c r="S3" s="482">
        <v>20</v>
      </c>
      <c r="T3" s="250"/>
      <c r="U3" s="482">
        <v>24</v>
      </c>
      <c r="V3" s="482">
        <v>21</v>
      </c>
      <c r="W3" s="482">
        <v>51</v>
      </c>
      <c r="X3" s="482">
        <v>14</v>
      </c>
      <c r="Y3" s="482">
        <v>18</v>
      </c>
      <c r="Z3" s="41">
        <f t="shared" ref="Z3:Z59" si="0">AA3+AB3+C3</f>
        <v>483</v>
      </c>
      <c r="AA3" s="41">
        <f>D3+E3+F3+G3+H3+K3+M3+N3+O3+P3+Q3+R3+S3+U3+V3+W3+X3+Y3</f>
        <v>435</v>
      </c>
      <c r="AB3" s="41">
        <f t="shared" ref="AB3:AB59" si="1">I3+J3+L3+T3</f>
        <v>48</v>
      </c>
    </row>
    <row r="4" spans="1:28" ht="17.399999999999999">
      <c r="A4" s="332" t="s">
        <v>1116</v>
      </c>
      <c r="B4" s="474" t="s">
        <v>93</v>
      </c>
      <c r="C4" s="482">
        <v>40</v>
      </c>
      <c r="D4" s="482">
        <v>62</v>
      </c>
      <c r="E4" s="482">
        <v>55</v>
      </c>
      <c r="F4" s="482">
        <v>24</v>
      </c>
      <c r="G4" s="482">
        <v>68</v>
      </c>
      <c r="H4" s="482">
        <v>67</v>
      </c>
      <c r="I4" s="250"/>
      <c r="J4" s="486">
        <v>46</v>
      </c>
      <c r="K4" s="482">
        <v>61</v>
      </c>
      <c r="L4" s="482">
        <v>68</v>
      </c>
      <c r="M4" s="415"/>
      <c r="N4" s="415"/>
      <c r="O4" s="415"/>
      <c r="P4" s="415"/>
      <c r="Q4" s="415"/>
      <c r="R4" s="250"/>
      <c r="S4" s="482">
        <v>60</v>
      </c>
      <c r="T4" s="482">
        <v>74</v>
      </c>
      <c r="U4" s="482">
        <v>56</v>
      </c>
      <c r="V4" s="482">
        <v>59</v>
      </c>
      <c r="W4" s="250"/>
      <c r="X4" s="482">
        <v>66</v>
      </c>
      <c r="Y4" s="482">
        <v>62</v>
      </c>
      <c r="Z4" s="41">
        <f t="shared" si="0"/>
        <v>868</v>
      </c>
      <c r="AA4" s="41">
        <f>D4+E4+F4+G4+H4+K4+M4+N4+O4+P4+Q4+R4+S4+U4+V4+W4+X4+Y4</f>
        <v>640</v>
      </c>
      <c r="AB4" s="41">
        <f t="shared" si="1"/>
        <v>188</v>
      </c>
    </row>
    <row r="5" spans="1:28" ht="17.399999999999999">
      <c r="A5" s="332" t="s">
        <v>470</v>
      </c>
      <c r="B5" s="474" t="s">
        <v>93</v>
      </c>
      <c r="C5" s="482">
        <v>40</v>
      </c>
      <c r="D5" s="482">
        <v>18</v>
      </c>
      <c r="E5" s="482">
        <v>25</v>
      </c>
      <c r="F5" s="482">
        <v>56</v>
      </c>
      <c r="G5" s="482">
        <v>12</v>
      </c>
      <c r="H5" s="250"/>
      <c r="I5" s="482">
        <v>56</v>
      </c>
      <c r="J5" s="250"/>
      <c r="K5" s="482">
        <v>9</v>
      </c>
      <c r="L5" s="250"/>
      <c r="M5" s="482">
        <v>18</v>
      </c>
      <c r="N5" s="415"/>
      <c r="O5" s="482">
        <v>17</v>
      </c>
      <c r="P5" s="482">
        <v>47</v>
      </c>
      <c r="Q5" s="482">
        <v>62</v>
      </c>
      <c r="R5" s="250"/>
      <c r="S5" s="250"/>
      <c r="T5" s="242"/>
      <c r="U5" s="250"/>
      <c r="V5" s="250"/>
      <c r="W5" s="250"/>
      <c r="X5" s="250"/>
      <c r="Y5" s="250"/>
      <c r="Z5" s="41">
        <f t="shared" si="0"/>
        <v>360</v>
      </c>
      <c r="AA5" s="41">
        <f t="shared" ref="AA5:AA59" si="2">D5+E5+F5+G5+H5+K5+M5+N5+O5+P5+Q5+R5+S5+U5+V5+W5+X5+Y5</f>
        <v>264</v>
      </c>
      <c r="AB5" s="41">
        <f t="shared" si="1"/>
        <v>56</v>
      </c>
    </row>
    <row r="6" spans="1:28" ht="17.399999999999999">
      <c r="A6" s="132" t="s">
        <v>998</v>
      </c>
      <c r="B6" s="474" t="s">
        <v>93</v>
      </c>
      <c r="C6" s="242"/>
      <c r="D6" s="242"/>
      <c r="E6" s="242"/>
      <c r="F6" s="242"/>
      <c r="G6" s="242"/>
      <c r="H6" s="242"/>
      <c r="I6" s="250"/>
      <c r="J6" s="250"/>
      <c r="K6" s="250"/>
      <c r="L6" s="482">
        <v>12</v>
      </c>
      <c r="M6" s="250"/>
      <c r="N6" s="482">
        <v>27</v>
      </c>
      <c r="O6" s="250"/>
      <c r="P6" s="250"/>
      <c r="Q6" s="250"/>
      <c r="R6" s="250"/>
      <c r="S6" s="250"/>
      <c r="T6" s="482">
        <v>6</v>
      </c>
      <c r="U6" s="250"/>
      <c r="V6" s="250"/>
      <c r="W6" s="250"/>
      <c r="X6" s="250"/>
      <c r="Y6" s="250"/>
      <c r="Z6" s="41">
        <f t="shared" si="0"/>
        <v>45</v>
      </c>
      <c r="AA6" s="41">
        <f t="shared" si="2"/>
        <v>27</v>
      </c>
      <c r="AB6" s="41">
        <f t="shared" si="1"/>
        <v>18</v>
      </c>
    </row>
    <row r="7" spans="1:28" ht="17.399999999999999">
      <c r="A7" s="331" t="s">
        <v>997</v>
      </c>
      <c r="B7" s="474" t="s">
        <v>101</v>
      </c>
      <c r="C7" s="415"/>
      <c r="D7" s="415"/>
      <c r="E7" s="415"/>
      <c r="F7" s="250"/>
      <c r="G7" s="482">
        <v>40</v>
      </c>
      <c r="H7" s="482">
        <v>58</v>
      </c>
      <c r="I7" s="482">
        <v>60</v>
      </c>
      <c r="J7" s="482">
        <v>53</v>
      </c>
      <c r="K7" s="482">
        <v>61</v>
      </c>
      <c r="L7" s="482">
        <v>68</v>
      </c>
      <c r="M7" s="482">
        <v>50</v>
      </c>
      <c r="N7" s="482">
        <v>53</v>
      </c>
      <c r="O7" s="482">
        <v>63</v>
      </c>
      <c r="P7" s="250"/>
      <c r="Q7" s="482">
        <v>33</v>
      </c>
      <c r="R7" s="482">
        <v>57</v>
      </c>
      <c r="S7" s="482">
        <v>59</v>
      </c>
      <c r="T7" s="482">
        <v>40</v>
      </c>
      <c r="U7" s="482">
        <v>31</v>
      </c>
      <c r="V7" s="482">
        <v>32</v>
      </c>
      <c r="W7" s="482">
        <v>29</v>
      </c>
      <c r="X7" s="482">
        <v>33</v>
      </c>
      <c r="Y7" s="482">
        <v>62</v>
      </c>
      <c r="Z7" s="41">
        <f t="shared" si="0"/>
        <v>882</v>
      </c>
      <c r="AA7" s="41">
        <f t="shared" si="2"/>
        <v>661</v>
      </c>
      <c r="AB7" s="41">
        <f t="shared" si="1"/>
        <v>221</v>
      </c>
    </row>
    <row r="8" spans="1:28" ht="17.399999999999999">
      <c r="A8" s="331" t="s">
        <v>1548</v>
      </c>
      <c r="B8" s="474" t="s">
        <v>101</v>
      </c>
      <c r="C8" s="333"/>
      <c r="D8" s="250"/>
      <c r="E8" s="250"/>
      <c r="F8" s="250"/>
      <c r="G8" s="250"/>
      <c r="H8" s="250"/>
      <c r="I8" s="426"/>
      <c r="J8" s="426"/>
      <c r="K8" s="426"/>
      <c r="L8" s="426"/>
      <c r="M8" s="426"/>
      <c r="N8" s="426"/>
      <c r="O8" s="426"/>
      <c r="P8" s="426"/>
      <c r="Q8" s="426"/>
      <c r="R8" s="426"/>
      <c r="S8" s="426"/>
      <c r="T8" s="426"/>
      <c r="U8" s="426"/>
      <c r="V8" s="426"/>
      <c r="W8" s="426"/>
      <c r="X8" s="426"/>
      <c r="Y8" s="426"/>
      <c r="Z8" s="41">
        <f t="shared" si="0"/>
        <v>0</v>
      </c>
      <c r="AA8" s="41">
        <f t="shared" si="2"/>
        <v>0</v>
      </c>
      <c r="AB8" s="41">
        <f t="shared" si="1"/>
        <v>0</v>
      </c>
    </row>
    <row r="9" spans="1:28" ht="17.399999999999999">
      <c r="A9" s="331" t="s">
        <v>1520</v>
      </c>
      <c r="B9" s="474" t="s">
        <v>101</v>
      </c>
      <c r="C9" s="482">
        <v>40</v>
      </c>
      <c r="D9" s="482">
        <v>21</v>
      </c>
      <c r="E9" s="486">
        <v>19</v>
      </c>
      <c r="F9" s="482">
        <v>56</v>
      </c>
      <c r="G9" s="250"/>
      <c r="H9" s="482">
        <v>22</v>
      </c>
      <c r="I9" s="482">
        <v>20</v>
      </c>
      <c r="J9" s="482">
        <v>27</v>
      </c>
      <c r="K9" s="482">
        <v>9</v>
      </c>
      <c r="L9" s="250"/>
      <c r="M9" s="250"/>
      <c r="N9" s="482">
        <v>27</v>
      </c>
      <c r="O9" s="482">
        <v>17</v>
      </c>
      <c r="P9" s="482">
        <v>62</v>
      </c>
      <c r="Q9" s="482">
        <v>47</v>
      </c>
      <c r="R9" s="482">
        <v>23</v>
      </c>
      <c r="S9" s="482">
        <v>21</v>
      </c>
      <c r="T9" s="482">
        <v>40</v>
      </c>
      <c r="U9" s="482">
        <v>49</v>
      </c>
      <c r="V9" s="482">
        <v>48</v>
      </c>
      <c r="W9" s="482">
        <v>51</v>
      </c>
      <c r="X9" s="482">
        <v>47</v>
      </c>
      <c r="Y9" s="250"/>
      <c r="Z9" s="41">
        <f t="shared" si="0"/>
        <v>646</v>
      </c>
      <c r="AA9" s="41">
        <f t="shared" si="2"/>
        <v>519</v>
      </c>
      <c r="AB9" s="41">
        <f t="shared" si="1"/>
        <v>87</v>
      </c>
    </row>
    <row r="10" spans="1:28" ht="17.399999999999999">
      <c r="A10" s="442" t="s">
        <v>1242</v>
      </c>
      <c r="B10" s="475" t="s">
        <v>101</v>
      </c>
      <c r="C10" s="483">
        <v>40</v>
      </c>
      <c r="D10" s="482">
        <v>59</v>
      </c>
      <c r="E10" s="482">
        <v>73</v>
      </c>
      <c r="F10" s="482">
        <v>24</v>
      </c>
      <c r="G10" s="482">
        <v>40</v>
      </c>
      <c r="H10" s="250"/>
      <c r="I10" s="242"/>
      <c r="J10" s="242"/>
      <c r="K10" s="242"/>
      <c r="L10" s="242"/>
      <c r="M10" s="242"/>
      <c r="N10" s="242"/>
      <c r="O10" s="242"/>
      <c r="P10" s="242"/>
      <c r="Q10" s="242"/>
      <c r="R10" s="242"/>
      <c r="S10" s="242"/>
      <c r="T10" s="250"/>
      <c r="U10" s="250"/>
      <c r="V10" s="250"/>
      <c r="W10" s="250"/>
      <c r="X10" s="250"/>
      <c r="Y10" s="482">
        <v>18</v>
      </c>
      <c r="Z10" s="41">
        <f t="shared" si="0"/>
        <v>254</v>
      </c>
      <c r="AA10" s="41">
        <f t="shared" si="2"/>
        <v>214</v>
      </c>
      <c r="AB10" s="41">
        <f t="shared" si="1"/>
        <v>0</v>
      </c>
    </row>
    <row r="11" spans="1:28" ht="17.399999999999999">
      <c r="A11" s="491" t="s">
        <v>1606</v>
      </c>
      <c r="B11" s="492" t="s">
        <v>101</v>
      </c>
      <c r="C11" s="250"/>
      <c r="D11" s="250"/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482">
        <v>18</v>
      </c>
      <c r="Q11" s="482">
        <v>18</v>
      </c>
      <c r="R11" s="482">
        <v>17</v>
      </c>
      <c r="S11" s="250"/>
      <c r="T11" s="250"/>
      <c r="U11" s="250"/>
      <c r="V11" s="250"/>
      <c r="W11" s="482">
        <v>29</v>
      </c>
      <c r="X11" s="250"/>
      <c r="Y11" s="250"/>
      <c r="Z11" s="41">
        <f t="shared" si="0"/>
        <v>82</v>
      </c>
      <c r="AA11" s="41">
        <f t="shared" si="2"/>
        <v>82</v>
      </c>
      <c r="AB11" s="41">
        <f t="shared" si="1"/>
        <v>0</v>
      </c>
    </row>
    <row r="12" spans="1:28" ht="17.399999999999999">
      <c r="A12" s="332" t="s">
        <v>1272</v>
      </c>
      <c r="B12" s="474" t="s">
        <v>101</v>
      </c>
      <c r="C12" s="242"/>
      <c r="D12" s="242"/>
      <c r="E12" s="242"/>
      <c r="F12" s="242"/>
      <c r="G12" s="242"/>
      <c r="H12" s="242"/>
      <c r="I12" s="242"/>
      <c r="J12" s="242"/>
      <c r="K12" s="250"/>
      <c r="L12" s="482">
        <v>12</v>
      </c>
      <c r="M12" s="482">
        <v>30</v>
      </c>
      <c r="N12" s="415"/>
      <c r="O12" s="415"/>
      <c r="P12" s="415"/>
      <c r="Q12" s="415"/>
      <c r="R12" s="426"/>
      <c r="S12" s="426"/>
      <c r="T12" s="426"/>
      <c r="U12" s="426"/>
      <c r="V12" s="426"/>
      <c r="W12" s="426"/>
      <c r="X12" s="426"/>
      <c r="Y12" s="426"/>
      <c r="Z12" s="41">
        <f t="shared" si="0"/>
        <v>42</v>
      </c>
      <c r="AA12" s="41">
        <f t="shared" si="2"/>
        <v>30</v>
      </c>
      <c r="AB12" s="41">
        <f t="shared" si="1"/>
        <v>12</v>
      </c>
    </row>
    <row r="13" spans="1:28" ht="17.399999999999999">
      <c r="A13" s="132" t="s">
        <v>1273</v>
      </c>
      <c r="B13" s="474" t="s">
        <v>100</v>
      </c>
      <c r="C13" s="482">
        <v>30</v>
      </c>
      <c r="D13" s="483">
        <v>57</v>
      </c>
      <c r="E13" s="482">
        <v>51</v>
      </c>
      <c r="F13" s="250"/>
      <c r="G13" s="482">
        <v>64</v>
      </c>
      <c r="H13" s="482">
        <v>64</v>
      </c>
      <c r="I13" s="250"/>
      <c r="J13" s="482">
        <v>13</v>
      </c>
      <c r="K13" s="242"/>
      <c r="L13" s="242"/>
      <c r="M13" s="242"/>
      <c r="N13" s="482">
        <v>27</v>
      </c>
      <c r="O13" s="415"/>
      <c r="P13" s="415"/>
      <c r="Q13" s="415"/>
      <c r="R13" s="482">
        <v>63</v>
      </c>
      <c r="S13" s="482">
        <v>53</v>
      </c>
      <c r="T13" s="482">
        <v>61</v>
      </c>
      <c r="U13" s="482">
        <v>80</v>
      </c>
      <c r="V13" s="482">
        <v>48</v>
      </c>
      <c r="W13" s="482">
        <v>60</v>
      </c>
      <c r="X13" s="482">
        <v>62</v>
      </c>
      <c r="Y13" s="482">
        <v>54</v>
      </c>
      <c r="Z13" s="41">
        <f t="shared" si="0"/>
        <v>787</v>
      </c>
      <c r="AA13" s="41">
        <f t="shared" si="2"/>
        <v>683</v>
      </c>
      <c r="AB13" s="41">
        <f t="shared" si="1"/>
        <v>74</v>
      </c>
    </row>
    <row r="14" spans="1:28" ht="17.399999999999999">
      <c r="A14" s="332" t="s">
        <v>858</v>
      </c>
      <c r="B14" s="474" t="s">
        <v>100</v>
      </c>
      <c r="C14" s="482">
        <v>30</v>
      </c>
      <c r="D14" s="250"/>
      <c r="E14" s="250"/>
      <c r="F14" s="482">
        <v>24</v>
      </c>
      <c r="G14" s="250"/>
      <c r="H14" s="482">
        <v>16</v>
      </c>
      <c r="I14" s="482">
        <v>17</v>
      </c>
      <c r="J14" s="250"/>
      <c r="K14" s="250"/>
      <c r="L14" s="482">
        <v>12</v>
      </c>
      <c r="M14" s="482">
        <v>18</v>
      </c>
      <c r="N14" s="250"/>
      <c r="O14" s="482">
        <v>71</v>
      </c>
      <c r="P14" s="482">
        <v>65</v>
      </c>
      <c r="Q14" s="482">
        <v>66</v>
      </c>
      <c r="R14" s="482">
        <v>17</v>
      </c>
      <c r="S14" s="250"/>
      <c r="T14" s="250"/>
      <c r="U14" s="250"/>
      <c r="V14" s="250"/>
      <c r="W14" s="482">
        <v>20</v>
      </c>
      <c r="X14" s="250"/>
      <c r="Y14" s="482">
        <v>1</v>
      </c>
      <c r="Z14" s="41">
        <f t="shared" si="0"/>
        <v>357</v>
      </c>
      <c r="AA14" s="41">
        <f t="shared" si="2"/>
        <v>298</v>
      </c>
      <c r="AB14" s="41">
        <f t="shared" si="1"/>
        <v>29</v>
      </c>
    </row>
    <row r="15" spans="1:28" ht="17.399999999999999">
      <c r="A15" s="446" t="s">
        <v>1611</v>
      </c>
      <c r="B15" s="446" t="s">
        <v>100</v>
      </c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482">
        <v>14</v>
      </c>
      <c r="R15" s="250"/>
      <c r="S15" s="250"/>
      <c r="T15" s="250"/>
      <c r="U15" s="250"/>
      <c r="V15" s="250"/>
      <c r="W15" s="250"/>
      <c r="X15" s="250"/>
      <c r="Y15" s="250"/>
      <c r="Z15" s="41">
        <f t="shared" si="0"/>
        <v>14</v>
      </c>
      <c r="AA15" s="41">
        <f t="shared" si="2"/>
        <v>14</v>
      </c>
      <c r="AB15" s="41">
        <f t="shared" si="1"/>
        <v>0</v>
      </c>
    </row>
    <row r="16" spans="1:28" ht="17.399999999999999">
      <c r="A16" s="332" t="s">
        <v>472</v>
      </c>
      <c r="B16" s="474" t="s">
        <v>100</v>
      </c>
      <c r="C16" s="482">
        <v>20</v>
      </c>
      <c r="D16" s="482">
        <v>23</v>
      </c>
      <c r="E16" s="482">
        <v>29</v>
      </c>
      <c r="F16" s="482">
        <v>56</v>
      </c>
      <c r="G16" s="482">
        <v>16</v>
      </c>
      <c r="H16" s="250"/>
      <c r="I16" s="482">
        <v>63</v>
      </c>
      <c r="J16" s="482">
        <v>67</v>
      </c>
      <c r="K16" s="482">
        <v>74</v>
      </c>
      <c r="L16" s="482">
        <v>68</v>
      </c>
      <c r="M16" s="482">
        <v>62</v>
      </c>
      <c r="N16" s="482">
        <v>53</v>
      </c>
      <c r="O16" s="242"/>
      <c r="P16" s="242"/>
      <c r="Q16" s="242"/>
      <c r="R16" s="242"/>
      <c r="S16" s="242"/>
      <c r="T16" s="242"/>
      <c r="U16" s="242"/>
      <c r="V16" s="242"/>
      <c r="W16" s="242"/>
      <c r="X16" s="242"/>
      <c r="Y16" s="242"/>
      <c r="Z16" s="41">
        <f t="shared" si="0"/>
        <v>531</v>
      </c>
      <c r="AA16" s="41">
        <f t="shared" si="2"/>
        <v>313</v>
      </c>
      <c r="AB16" s="41">
        <f t="shared" si="1"/>
        <v>198</v>
      </c>
    </row>
    <row r="17" spans="1:28" ht="17.399999999999999">
      <c r="A17" s="332" t="s">
        <v>1192</v>
      </c>
      <c r="B17" s="474" t="s">
        <v>100</v>
      </c>
      <c r="C17" s="242"/>
      <c r="D17" s="242"/>
      <c r="E17" s="242"/>
      <c r="F17" s="242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41">
        <f t="shared" si="0"/>
        <v>0</v>
      </c>
      <c r="AA17" s="41">
        <f t="shared" si="2"/>
        <v>0</v>
      </c>
      <c r="AB17" s="41">
        <f t="shared" si="1"/>
        <v>0</v>
      </c>
    </row>
    <row r="18" spans="1:28" ht="17.399999999999999">
      <c r="A18" s="446" t="s">
        <v>1496</v>
      </c>
      <c r="B18" s="446" t="s">
        <v>100</v>
      </c>
      <c r="C18" s="250"/>
      <c r="D18" s="250"/>
      <c r="E18" s="250"/>
      <c r="F18" s="250"/>
      <c r="G18" s="250"/>
      <c r="H18" s="250"/>
      <c r="I18" s="250"/>
      <c r="J18" s="250"/>
      <c r="K18" s="482">
        <v>6</v>
      </c>
      <c r="L18" s="250"/>
      <c r="M18" s="250"/>
      <c r="N18" s="250"/>
      <c r="O18" s="482">
        <v>9</v>
      </c>
      <c r="P18" s="482">
        <v>15</v>
      </c>
      <c r="Q18" s="250"/>
      <c r="R18" s="250"/>
      <c r="S18" s="482">
        <v>27</v>
      </c>
      <c r="T18" s="482">
        <v>19</v>
      </c>
      <c r="U18" s="482">
        <v>14</v>
      </c>
      <c r="V18" s="482">
        <v>32</v>
      </c>
      <c r="W18" s="250"/>
      <c r="X18" s="482">
        <v>18</v>
      </c>
      <c r="Y18" s="482">
        <v>26</v>
      </c>
      <c r="Z18" s="41">
        <f t="shared" si="0"/>
        <v>166</v>
      </c>
      <c r="AA18" s="41">
        <f t="shared" si="2"/>
        <v>147</v>
      </c>
      <c r="AB18" s="41">
        <f t="shared" si="1"/>
        <v>19</v>
      </c>
    </row>
    <row r="19" spans="1:28" ht="17.399999999999999">
      <c r="A19" s="332" t="s">
        <v>1002</v>
      </c>
      <c r="B19" s="474" t="s">
        <v>488</v>
      </c>
      <c r="C19" s="482">
        <v>60</v>
      </c>
      <c r="D19" s="482">
        <v>69</v>
      </c>
      <c r="E19" s="482">
        <v>50</v>
      </c>
      <c r="F19" s="250"/>
      <c r="G19" s="242"/>
      <c r="H19" s="482">
        <v>67</v>
      </c>
      <c r="I19" s="482">
        <v>60</v>
      </c>
      <c r="J19" s="250"/>
      <c r="K19" s="482">
        <v>6</v>
      </c>
      <c r="L19" s="482">
        <v>57</v>
      </c>
      <c r="M19" s="482">
        <v>30</v>
      </c>
      <c r="N19" s="242"/>
      <c r="O19" s="242"/>
      <c r="P19" s="242"/>
      <c r="Q19" s="242"/>
      <c r="R19" s="242"/>
      <c r="S19" s="242"/>
      <c r="T19" s="242"/>
      <c r="U19" s="242"/>
      <c r="V19" s="242"/>
      <c r="W19" s="250"/>
      <c r="X19" s="250"/>
      <c r="Y19" s="482">
        <v>20</v>
      </c>
      <c r="Z19" s="41">
        <f t="shared" si="0"/>
        <v>419</v>
      </c>
      <c r="AA19" s="41">
        <f t="shared" si="2"/>
        <v>242</v>
      </c>
      <c r="AB19" s="41">
        <f t="shared" si="1"/>
        <v>117</v>
      </c>
    </row>
    <row r="20" spans="1:28" ht="17.399999999999999">
      <c r="A20" s="441" t="s">
        <v>1000</v>
      </c>
      <c r="B20" s="476" t="s">
        <v>488</v>
      </c>
      <c r="C20" s="250"/>
      <c r="D20" s="482">
        <v>80</v>
      </c>
      <c r="E20" s="482">
        <v>58</v>
      </c>
      <c r="F20" s="482">
        <v>28</v>
      </c>
      <c r="G20" s="482">
        <v>66</v>
      </c>
      <c r="H20" s="482">
        <v>80</v>
      </c>
      <c r="I20" s="250"/>
      <c r="J20" s="482">
        <v>80</v>
      </c>
      <c r="K20" s="482">
        <v>80</v>
      </c>
      <c r="L20" s="482">
        <v>80</v>
      </c>
      <c r="M20" s="482">
        <v>80</v>
      </c>
      <c r="N20" s="415"/>
      <c r="O20" s="415"/>
      <c r="P20" s="415"/>
      <c r="Q20" s="415"/>
      <c r="R20" s="482">
        <v>71</v>
      </c>
      <c r="S20" s="482">
        <v>77</v>
      </c>
      <c r="T20" s="242"/>
      <c r="U20" s="482">
        <v>31</v>
      </c>
      <c r="V20" s="482">
        <v>80</v>
      </c>
      <c r="W20" s="482">
        <v>54</v>
      </c>
      <c r="X20" s="482">
        <v>54</v>
      </c>
      <c r="Y20" s="482">
        <v>80</v>
      </c>
      <c r="Z20" s="41">
        <f t="shared" si="0"/>
        <v>1079</v>
      </c>
      <c r="AA20" s="41">
        <f t="shared" si="2"/>
        <v>919</v>
      </c>
      <c r="AB20" s="41">
        <f t="shared" si="1"/>
        <v>160</v>
      </c>
    </row>
    <row r="21" spans="1:28" ht="17.399999999999999">
      <c r="A21" s="441" t="s">
        <v>1434</v>
      </c>
      <c r="B21" s="476" t="s">
        <v>488</v>
      </c>
      <c r="C21" s="242"/>
      <c r="D21" s="242"/>
      <c r="E21" s="242"/>
      <c r="F21" s="242"/>
      <c r="G21" s="242"/>
      <c r="H21" s="242"/>
      <c r="I21" s="242"/>
      <c r="J21" s="242"/>
      <c r="K21" s="242"/>
      <c r="L21" s="250"/>
      <c r="M21" s="250"/>
      <c r="N21" s="482">
        <v>18</v>
      </c>
      <c r="O21" s="250"/>
      <c r="P21" s="250"/>
      <c r="Q21" s="250"/>
      <c r="R21" s="250"/>
      <c r="S21" s="250"/>
      <c r="T21" s="482">
        <v>80</v>
      </c>
      <c r="U21" s="482">
        <v>49</v>
      </c>
      <c r="V21" s="482">
        <v>18</v>
      </c>
      <c r="W21" s="482">
        <v>26</v>
      </c>
      <c r="X21" s="482">
        <v>26</v>
      </c>
      <c r="Y21" s="250"/>
      <c r="Z21" s="41">
        <f t="shared" si="0"/>
        <v>217</v>
      </c>
      <c r="AA21" s="41">
        <f t="shared" si="2"/>
        <v>137</v>
      </c>
      <c r="AB21" s="41">
        <f t="shared" si="1"/>
        <v>80</v>
      </c>
    </row>
    <row r="22" spans="1:28" ht="17.399999999999999">
      <c r="A22" s="441" t="s">
        <v>1529</v>
      </c>
      <c r="B22" s="476" t="s">
        <v>489</v>
      </c>
      <c r="C22" s="333"/>
      <c r="D22" s="333"/>
      <c r="E22" s="333"/>
      <c r="F22" s="333"/>
      <c r="G22" s="333"/>
      <c r="H22" s="333"/>
      <c r="I22" s="482">
        <v>80</v>
      </c>
      <c r="J22" s="482">
        <v>68</v>
      </c>
      <c r="K22" s="482">
        <v>80</v>
      </c>
      <c r="L22" s="482">
        <v>80</v>
      </c>
      <c r="M22" s="482">
        <v>80</v>
      </c>
      <c r="N22" s="482">
        <v>80</v>
      </c>
      <c r="O22" s="482">
        <v>80</v>
      </c>
      <c r="P22" s="482">
        <v>80</v>
      </c>
      <c r="Q22" s="482">
        <v>71</v>
      </c>
      <c r="R22" s="482">
        <v>80</v>
      </c>
      <c r="S22" s="482">
        <v>80</v>
      </c>
      <c r="T22" s="250"/>
      <c r="U22" s="482">
        <v>66</v>
      </c>
      <c r="V22" s="242"/>
      <c r="W22" s="242"/>
      <c r="X22" s="242"/>
      <c r="Y22" s="242"/>
      <c r="Z22" s="41">
        <f t="shared" si="0"/>
        <v>925</v>
      </c>
      <c r="AA22" s="41">
        <f t="shared" si="2"/>
        <v>697</v>
      </c>
      <c r="AB22" s="41">
        <f t="shared" si="1"/>
        <v>228</v>
      </c>
    </row>
    <row r="23" spans="1:28" ht="17.399999999999999">
      <c r="A23" s="442" t="s">
        <v>1415</v>
      </c>
      <c r="B23" s="475" t="s">
        <v>489</v>
      </c>
      <c r="C23" s="480"/>
      <c r="D23" s="250"/>
      <c r="E23" s="250"/>
      <c r="F23" s="482">
        <v>62</v>
      </c>
      <c r="G23" s="482">
        <v>58</v>
      </c>
      <c r="H23" s="250"/>
      <c r="I23" s="250"/>
      <c r="J23" s="415"/>
      <c r="K23" s="250"/>
      <c r="L23" s="250"/>
      <c r="M23" s="250"/>
      <c r="N23" s="242"/>
      <c r="O23" s="482">
        <v>9</v>
      </c>
      <c r="P23" s="250"/>
      <c r="Q23" s="250"/>
      <c r="R23" s="250"/>
      <c r="S23" s="250"/>
      <c r="T23" s="250"/>
      <c r="U23" s="250"/>
      <c r="V23" s="250"/>
      <c r="W23" s="250"/>
      <c r="X23" s="250"/>
      <c r="Y23" s="250"/>
      <c r="Z23" s="41">
        <f t="shared" si="0"/>
        <v>129</v>
      </c>
      <c r="AA23" s="41">
        <f t="shared" si="2"/>
        <v>129</v>
      </c>
      <c r="AB23" s="41">
        <f t="shared" si="1"/>
        <v>0</v>
      </c>
    </row>
    <row r="24" spans="1:28" ht="17.399999999999999">
      <c r="A24" s="442" t="s">
        <v>1521</v>
      </c>
      <c r="B24" s="475" t="s">
        <v>489</v>
      </c>
      <c r="C24" s="483">
        <v>60</v>
      </c>
      <c r="D24" s="483">
        <v>11</v>
      </c>
      <c r="E24" s="482">
        <v>30</v>
      </c>
      <c r="F24" s="482">
        <v>80</v>
      </c>
      <c r="G24" s="482">
        <v>72</v>
      </c>
      <c r="H24" s="482">
        <v>13</v>
      </c>
      <c r="I24" s="482">
        <v>20</v>
      </c>
      <c r="J24" s="482">
        <v>80</v>
      </c>
      <c r="K24" s="482">
        <v>74</v>
      </c>
      <c r="L24" s="482">
        <v>23</v>
      </c>
      <c r="M24" s="482">
        <v>50</v>
      </c>
      <c r="N24" s="415"/>
      <c r="O24" s="242"/>
      <c r="P24" s="482">
        <v>62</v>
      </c>
      <c r="Q24" s="482">
        <v>9</v>
      </c>
      <c r="R24" s="482">
        <v>9</v>
      </c>
      <c r="S24" s="482">
        <v>10</v>
      </c>
      <c r="T24" s="482">
        <v>80</v>
      </c>
      <c r="U24" s="482">
        <v>80</v>
      </c>
      <c r="V24" s="482">
        <v>80</v>
      </c>
      <c r="W24" s="482">
        <v>80</v>
      </c>
      <c r="X24" s="482">
        <v>80</v>
      </c>
      <c r="Y24" s="482">
        <v>60</v>
      </c>
      <c r="Z24" s="41">
        <f t="shared" si="0"/>
        <v>1063</v>
      </c>
      <c r="AA24" s="41">
        <f t="shared" si="2"/>
        <v>800</v>
      </c>
      <c r="AB24" s="41">
        <f t="shared" si="1"/>
        <v>203</v>
      </c>
    </row>
    <row r="25" spans="1:28" ht="17.399999999999999">
      <c r="A25" s="442" t="s">
        <v>1522</v>
      </c>
      <c r="B25" s="475" t="s">
        <v>482</v>
      </c>
      <c r="C25" s="483">
        <v>40</v>
      </c>
      <c r="D25" s="250"/>
      <c r="E25" s="250"/>
      <c r="F25" s="482">
        <v>72</v>
      </c>
      <c r="G25" s="482">
        <v>22</v>
      </c>
      <c r="H25" s="482">
        <v>52</v>
      </c>
      <c r="I25" s="250"/>
      <c r="J25" s="482">
        <v>70</v>
      </c>
      <c r="K25" s="250"/>
      <c r="L25" s="482">
        <v>43</v>
      </c>
      <c r="M25" s="242"/>
      <c r="N25" s="482">
        <v>37</v>
      </c>
      <c r="O25" s="482">
        <v>63</v>
      </c>
      <c r="P25" s="482">
        <v>80</v>
      </c>
      <c r="Q25" s="482">
        <v>79</v>
      </c>
      <c r="R25" s="482">
        <v>71</v>
      </c>
      <c r="S25" s="482">
        <v>21</v>
      </c>
      <c r="T25" s="482">
        <v>80</v>
      </c>
      <c r="U25" s="482">
        <v>13</v>
      </c>
      <c r="V25" s="482">
        <v>32</v>
      </c>
      <c r="W25" s="482">
        <v>64</v>
      </c>
      <c r="X25" s="482">
        <v>80</v>
      </c>
      <c r="Y25" s="482">
        <v>60</v>
      </c>
      <c r="Z25" s="41">
        <f t="shared" si="0"/>
        <v>979</v>
      </c>
      <c r="AA25" s="41">
        <f t="shared" si="2"/>
        <v>746</v>
      </c>
      <c r="AB25" s="41">
        <f t="shared" si="1"/>
        <v>193</v>
      </c>
    </row>
    <row r="26" spans="1:28" ht="17.399999999999999">
      <c r="A26" s="442" t="s">
        <v>1182</v>
      </c>
      <c r="B26" s="475" t="s">
        <v>482</v>
      </c>
      <c r="C26" s="483">
        <v>50</v>
      </c>
      <c r="D26" s="483">
        <v>80</v>
      </c>
      <c r="E26" s="250"/>
      <c r="F26" s="482">
        <v>48</v>
      </c>
      <c r="G26" s="242"/>
      <c r="H26" s="250"/>
      <c r="I26" s="482">
        <v>49</v>
      </c>
      <c r="J26" s="482">
        <v>12</v>
      </c>
      <c r="K26" s="482">
        <v>6</v>
      </c>
      <c r="L26" s="482">
        <v>37</v>
      </c>
      <c r="M26" s="482">
        <v>80</v>
      </c>
      <c r="N26" s="482">
        <v>80</v>
      </c>
      <c r="O26" s="482">
        <v>80</v>
      </c>
      <c r="P26" s="482">
        <v>80</v>
      </c>
      <c r="Q26" s="486">
        <v>70</v>
      </c>
      <c r="R26" s="482">
        <v>80</v>
      </c>
      <c r="S26" s="482">
        <v>70</v>
      </c>
      <c r="T26" s="242"/>
      <c r="U26" s="242"/>
      <c r="V26" s="242"/>
      <c r="W26" s="250"/>
      <c r="X26" s="482">
        <v>55</v>
      </c>
      <c r="Y26" s="482">
        <v>80</v>
      </c>
      <c r="Z26" s="41">
        <f t="shared" si="0"/>
        <v>957</v>
      </c>
      <c r="AA26" s="41">
        <f t="shared" si="2"/>
        <v>809</v>
      </c>
      <c r="AB26" s="41">
        <f t="shared" si="1"/>
        <v>98</v>
      </c>
    </row>
    <row r="27" spans="1:28" ht="17.399999999999999">
      <c r="A27" s="441" t="s">
        <v>566</v>
      </c>
      <c r="B27" s="476" t="s">
        <v>482</v>
      </c>
      <c r="C27" s="482">
        <v>40</v>
      </c>
      <c r="D27" s="483">
        <v>40</v>
      </c>
      <c r="E27" s="482">
        <v>22</v>
      </c>
      <c r="F27" s="482">
        <v>80</v>
      </c>
      <c r="G27" s="482">
        <v>80</v>
      </c>
      <c r="H27" s="482">
        <v>80</v>
      </c>
      <c r="I27" s="242"/>
      <c r="J27" s="242"/>
      <c r="K27" s="242"/>
      <c r="L27" s="482">
        <v>80</v>
      </c>
      <c r="M27" s="482">
        <v>73</v>
      </c>
      <c r="N27" s="415"/>
      <c r="O27" s="482">
        <v>80</v>
      </c>
      <c r="P27" s="482">
        <v>38</v>
      </c>
      <c r="Q27" s="482">
        <v>80</v>
      </c>
      <c r="R27" s="482">
        <v>80</v>
      </c>
      <c r="S27" s="242"/>
      <c r="T27" s="242"/>
      <c r="U27" s="242"/>
      <c r="V27" s="242"/>
      <c r="W27" s="242"/>
      <c r="X27" s="242"/>
      <c r="Y27" s="242"/>
      <c r="Z27" s="41">
        <f t="shared" si="0"/>
        <v>773</v>
      </c>
      <c r="AA27" s="41">
        <f t="shared" si="2"/>
        <v>653</v>
      </c>
      <c r="AB27" s="41">
        <f t="shared" si="1"/>
        <v>80</v>
      </c>
    </row>
    <row r="28" spans="1:28" ht="17.399999999999999">
      <c r="A28" s="441" t="s">
        <v>1458</v>
      </c>
      <c r="B28" s="476" t="s">
        <v>482</v>
      </c>
      <c r="C28" s="482">
        <v>40</v>
      </c>
      <c r="D28" s="250"/>
      <c r="E28" s="482">
        <v>80</v>
      </c>
      <c r="F28" s="250"/>
      <c r="G28" s="250"/>
      <c r="H28" s="482">
        <v>28</v>
      </c>
      <c r="I28" s="482">
        <v>31</v>
      </c>
      <c r="J28" s="250"/>
      <c r="K28" s="250"/>
      <c r="L28" s="250"/>
      <c r="M28" s="482">
        <v>7</v>
      </c>
      <c r="N28" s="482">
        <v>62</v>
      </c>
      <c r="O28" s="482">
        <v>71</v>
      </c>
      <c r="P28" s="482">
        <v>18</v>
      </c>
      <c r="Q28" s="486">
        <v>70</v>
      </c>
      <c r="R28" s="482">
        <v>9</v>
      </c>
      <c r="S28" s="486">
        <v>49</v>
      </c>
      <c r="T28" s="323"/>
      <c r="U28" s="250"/>
      <c r="V28" s="250"/>
      <c r="W28" s="250"/>
      <c r="X28" s="250"/>
      <c r="Y28" s="250"/>
      <c r="Z28" s="41">
        <f t="shared" si="0"/>
        <v>465</v>
      </c>
      <c r="AA28" s="41">
        <f t="shared" si="2"/>
        <v>394</v>
      </c>
      <c r="AB28" s="41">
        <f t="shared" si="1"/>
        <v>31</v>
      </c>
    </row>
    <row r="29" spans="1:28" ht="17.399999999999999">
      <c r="A29" s="441" t="s">
        <v>806</v>
      </c>
      <c r="B29" s="476" t="s">
        <v>482</v>
      </c>
      <c r="C29" s="482">
        <v>40</v>
      </c>
      <c r="D29" s="482">
        <v>40</v>
      </c>
      <c r="E29" s="482">
        <v>80</v>
      </c>
      <c r="F29" s="482">
        <v>22</v>
      </c>
      <c r="G29" s="482">
        <v>58</v>
      </c>
      <c r="H29" s="250"/>
      <c r="I29" s="482">
        <v>80</v>
      </c>
      <c r="J29" s="486">
        <v>21</v>
      </c>
      <c r="K29" s="482">
        <v>74</v>
      </c>
      <c r="L29" s="250"/>
      <c r="M29" s="250"/>
      <c r="N29" s="482">
        <v>43</v>
      </c>
      <c r="O29" s="242"/>
      <c r="P29" s="242"/>
      <c r="Q29" s="242"/>
      <c r="R29" s="242"/>
      <c r="S29" s="242"/>
      <c r="T29" s="242"/>
      <c r="U29" s="242"/>
      <c r="V29" s="242"/>
      <c r="W29" s="242"/>
      <c r="X29" s="242"/>
      <c r="Y29" s="242"/>
      <c r="Z29" s="41">
        <f t="shared" si="0"/>
        <v>458</v>
      </c>
      <c r="AA29" s="41">
        <f t="shared" si="2"/>
        <v>317</v>
      </c>
      <c r="AB29" s="41">
        <f t="shared" si="1"/>
        <v>101</v>
      </c>
    </row>
    <row r="30" spans="1:28" ht="17.399999999999999">
      <c r="A30" s="441" t="s">
        <v>589</v>
      </c>
      <c r="B30" s="476" t="s">
        <v>482</v>
      </c>
      <c r="C30" s="482">
        <v>20</v>
      </c>
      <c r="D30" s="482">
        <v>80</v>
      </c>
      <c r="E30" s="486">
        <v>70</v>
      </c>
      <c r="F30" s="250"/>
      <c r="G30" s="482">
        <v>80</v>
      </c>
      <c r="H30" s="250"/>
      <c r="I30" s="482">
        <v>80</v>
      </c>
      <c r="J30" s="250"/>
      <c r="K30" s="482">
        <v>80</v>
      </c>
      <c r="L30" s="250"/>
      <c r="M30" s="250"/>
      <c r="N30" s="482">
        <v>80</v>
      </c>
      <c r="O30" s="250"/>
      <c r="P30" s="482">
        <v>42</v>
      </c>
      <c r="Q30" s="482">
        <v>1</v>
      </c>
      <c r="R30" s="250"/>
      <c r="S30" s="250"/>
      <c r="T30" s="482">
        <v>54</v>
      </c>
      <c r="U30" s="482">
        <v>67</v>
      </c>
      <c r="V30" s="482">
        <v>80</v>
      </c>
      <c r="W30" s="482">
        <v>80</v>
      </c>
      <c r="X30" s="250"/>
      <c r="Y30" s="250"/>
      <c r="Z30" s="41">
        <f t="shared" si="0"/>
        <v>814</v>
      </c>
      <c r="AA30" s="41">
        <f t="shared" si="2"/>
        <v>660</v>
      </c>
      <c r="AB30" s="41">
        <f t="shared" si="1"/>
        <v>134</v>
      </c>
    </row>
    <row r="31" spans="1:28" ht="17.399999999999999">
      <c r="A31" s="441" t="s">
        <v>637</v>
      </c>
      <c r="B31" s="476" t="s">
        <v>482</v>
      </c>
      <c r="C31" s="242"/>
      <c r="D31" s="242"/>
      <c r="E31" s="242"/>
      <c r="F31" s="242"/>
      <c r="G31" s="242"/>
      <c r="H31" s="242"/>
      <c r="I31" s="242"/>
      <c r="J31" s="242"/>
      <c r="K31" s="242"/>
      <c r="L31" s="24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41">
        <f t="shared" si="0"/>
        <v>0</v>
      </c>
      <c r="AA31" s="41">
        <f t="shared" si="2"/>
        <v>0</v>
      </c>
      <c r="AB31" s="41">
        <f t="shared" si="1"/>
        <v>0</v>
      </c>
    </row>
    <row r="32" spans="1:28" ht="17.399999999999999">
      <c r="A32" s="446" t="s">
        <v>1629</v>
      </c>
      <c r="B32" s="446" t="s">
        <v>482</v>
      </c>
      <c r="C32" s="250"/>
      <c r="D32" s="250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  <c r="R32" s="250"/>
      <c r="S32" s="250"/>
      <c r="T32" s="250"/>
      <c r="U32" s="250"/>
      <c r="V32" s="250"/>
      <c r="W32" s="482">
        <v>16</v>
      </c>
      <c r="X32" s="482">
        <v>25</v>
      </c>
      <c r="Y32" s="482">
        <v>20</v>
      </c>
      <c r="Z32" s="41">
        <f t="shared" si="0"/>
        <v>61</v>
      </c>
      <c r="AA32" s="41">
        <f t="shared" si="2"/>
        <v>61</v>
      </c>
      <c r="AB32" s="41">
        <f t="shared" si="1"/>
        <v>0</v>
      </c>
    </row>
    <row r="33" spans="1:28" ht="17.399999999999999">
      <c r="A33" s="441" t="s">
        <v>1003</v>
      </c>
      <c r="B33" s="476" t="s">
        <v>482</v>
      </c>
      <c r="C33" s="482">
        <v>30</v>
      </c>
      <c r="D33" s="250"/>
      <c r="E33" s="250"/>
      <c r="F33" s="250"/>
      <c r="G33" s="250"/>
      <c r="H33" s="486">
        <v>70</v>
      </c>
      <c r="I33" s="250"/>
      <c r="J33" s="482">
        <v>59</v>
      </c>
      <c r="K33" s="242"/>
      <c r="L33" s="250"/>
      <c r="M33" s="250"/>
      <c r="N33" s="250"/>
      <c r="O33" s="250"/>
      <c r="P33" s="250"/>
      <c r="Q33" s="250"/>
      <c r="R33" s="250"/>
      <c r="S33" s="250"/>
      <c r="T33" s="482">
        <v>26</v>
      </c>
      <c r="U33" s="250"/>
      <c r="V33" s="482">
        <v>68</v>
      </c>
      <c r="W33" s="482">
        <v>80</v>
      </c>
      <c r="X33" s="482">
        <v>80</v>
      </c>
      <c r="Y33" s="250"/>
      <c r="Z33" s="41">
        <f t="shared" si="0"/>
        <v>413</v>
      </c>
      <c r="AA33" s="41">
        <f t="shared" si="2"/>
        <v>298</v>
      </c>
      <c r="AB33" s="41">
        <f t="shared" si="1"/>
        <v>85</v>
      </c>
    </row>
    <row r="34" spans="1:28" ht="17.399999999999999">
      <c r="A34" s="441" t="s">
        <v>1586</v>
      </c>
      <c r="B34" s="476" t="s">
        <v>482</v>
      </c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250"/>
      <c r="O34" s="482">
        <v>17</v>
      </c>
      <c r="P34" s="250"/>
      <c r="Q34" s="250"/>
      <c r="R34" s="250"/>
      <c r="S34" s="482">
        <v>80</v>
      </c>
      <c r="T34" s="482">
        <v>80</v>
      </c>
      <c r="U34" s="482">
        <v>80</v>
      </c>
      <c r="V34" s="482">
        <v>42</v>
      </c>
      <c r="W34" s="250"/>
      <c r="X34" s="250"/>
      <c r="Y34" s="482">
        <v>79</v>
      </c>
      <c r="Z34" s="41">
        <f t="shared" si="0"/>
        <v>378</v>
      </c>
      <c r="AA34" s="41">
        <f t="shared" si="2"/>
        <v>298</v>
      </c>
      <c r="AB34" s="41">
        <f t="shared" si="1"/>
        <v>80</v>
      </c>
    </row>
    <row r="35" spans="1:28" ht="17.399999999999999">
      <c r="A35" s="442" t="s">
        <v>1277</v>
      </c>
      <c r="B35" s="475" t="s">
        <v>98</v>
      </c>
      <c r="C35" s="483">
        <v>20</v>
      </c>
      <c r="D35" s="250"/>
      <c r="E35" s="250"/>
      <c r="F35" s="482">
        <v>65</v>
      </c>
      <c r="G35" s="250"/>
      <c r="H35" s="250"/>
      <c r="I35" s="482">
        <v>3</v>
      </c>
      <c r="J35" s="242"/>
      <c r="K35" s="242"/>
      <c r="L35" s="242"/>
      <c r="M35" s="242"/>
      <c r="N35" s="250"/>
      <c r="O35" s="482">
        <v>73</v>
      </c>
      <c r="P35" s="482">
        <v>69</v>
      </c>
      <c r="Q35" s="482">
        <v>71</v>
      </c>
      <c r="R35" s="242"/>
      <c r="S35" s="242"/>
      <c r="T35" s="242"/>
      <c r="U35" s="250"/>
      <c r="V35" s="250"/>
      <c r="W35" s="482">
        <v>26</v>
      </c>
      <c r="X35" s="482">
        <v>26</v>
      </c>
      <c r="Y35" s="482">
        <v>60</v>
      </c>
      <c r="Z35" s="41">
        <f t="shared" si="0"/>
        <v>413</v>
      </c>
      <c r="AA35" s="41">
        <f t="shared" si="2"/>
        <v>390</v>
      </c>
      <c r="AB35" s="41">
        <f t="shared" si="1"/>
        <v>3</v>
      </c>
    </row>
    <row r="36" spans="1:28" ht="17.399999999999999">
      <c r="A36" s="442" t="s">
        <v>1587</v>
      </c>
      <c r="B36" s="475" t="s">
        <v>98</v>
      </c>
      <c r="C36" s="333"/>
      <c r="D36" s="333"/>
      <c r="E36" s="333"/>
      <c r="F36" s="333"/>
      <c r="G36" s="333"/>
      <c r="H36" s="333"/>
      <c r="I36" s="333"/>
      <c r="J36" s="333"/>
      <c r="K36" s="333"/>
      <c r="L36" s="250"/>
      <c r="M36" s="250"/>
      <c r="N36" s="242"/>
      <c r="O36" s="242"/>
      <c r="P36" s="242"/>
      <c r="Q36" s="242"/>
      <c r="R36" s="242"/>
      <c r="S36" s="242"/>
      <c r="T36" s="242"/>
      <c r="U36" s="482">
        <v>25</v>
      </c>
      <c r="V36" s="482">
        <v>48</v>
      </c>
      <c r="W36" s="482">
        <v>54</v>
      </c>
      <c r="X36" s="250"/>
      <c r="Y36" s="250"/>
      <c r="Z36" s="41">
        <f t="shared" si="0"/>
        <v>127</v>
      </c>
      <c r="AA36" s="41">
        <f t="shared" si="2"/>
        <v>127</v>
      </c>
      <c r="AB36" s="41">
        <f t="shared" si="1"/>
        <v>0</v>
      </c>
    </row>
    <row r="37" spans="1:28" ht="17.399999999999999">
      <c r="A37" s="441" t="s">
        <v>1422</v>
      </c>
      <c r="B37" s="479" t="s">
        <v>98</v>
      </c>
      <c r="C37" s="482">
        <v>30</v>
      </c>
      <c r="D37" s="482">
        <v>29</v>
      </c>
      <c r="E37" s="482">
        <v>63</v>
      </c>
      <c r="F37" s="250"/>
      <c r="G37" s="482">
        <v>64</v>
      </c>
      <c r="H37" s="482">
        <v>66</v>
      </c>
      <c r="I37" s="250"/>
      <c r="J37" s="482">
        <v>68</v>
      </c>
      <c r="K37" s="242"/>
      <c r="L37" s="242"/>
      <c r="M37" s="482">
        <v>29</v>
      </c>
      <c r="N37" s="415"/>
      <c r="O37" s="415"/>
      <c r="P37" s="415"/>
      <c r="Q37" s="415"/>
      <c r="R37" s="482">
        <v>61</v>
      </c>
      <c r="S37" s="482">
        <v>74</v>
      </c>
      <c r="T37" s="482">
        <v>74</v>
      </c>
      <c r="U37" s="482">
        <v>55</v>
      </c>
      <c r="V37" s="482">
        <v>32</v>
      </c>
      <c r="W37" s="250"/>
      <c r="X37" s="482">
        <v>54</v>
      </c>
      <c r="Y37" s="482">
        <v>20</v>
      </c>
      <c r="Z37" s="41">
        <f t="shared" si="0"/>
        <v>719</v>
      </c>
      <c r="AA37" s="41">
        <f t="shared" si="2"/>
        <v>547</v>
      </c>
      <c r="AB37" s="41">
        <f t="shared" si="1"/>
        <v>142</v>
      </c>
    </row>
    <row r="38" spans="1:28" ht="17.399999999999999">
      <c r="A38" s="441" t="s">
        <v>460</v>
      </c>
      <c r="B38" s="476" t="s">
        <v>98</v>
      </c>
      <c r="C38" s="482">
        <v>30</v>
      </c>
      <c r="D38" s="250"/>
      <c r="E38" s="482">
        <v>17</v>
      </c>
      <c r="F38" s="482">
        <v>15</v>
      </c>
      <c r="G38" s="250"/>
      <c r="H38" s="482">
        <v>14</v>
      </c>
      <c r="I38" s="482">
        <v>24</v>
      </c>
      <c r="J38" s="482">
        <v>12</v>
      </c>
      <c r="K38" s="482">
        <v>50</v>
      </c>
      <c r="L38" s="482">
        <v>21</v>
      </c>
      <c r="M38" s="250"/>
      <c r="N38" s="482">
        <v>49</v>
      </c>
      <c r="O38" s="482">
        <v>7</v>
      </c>
      <c r="P38" s="482">
        <v>11</v>
      </c>
      <c r="Q38" s="482">
        <v>9</v>
      </c>
      <c r="R38" s="482">
        <v>19</v>
      </c>
      <c r="S38" s="482">
        <v>6</v>
      </c>
      <c r="T38" s="482">
        <v>6</v>
      </c>
      <c r="U38" s="250"/>
      <c r="V38" s="250"/>
      <c r="W38" s="250"/>
      <c r="X38" s="250"/>
      <c r="Y38" s="250"/>
      <c r="Z38" s="41">
        <f t="shared" si="0"/>
        <v>290</v>
      </c>
      <c r="AA38" s="41">
        <f t="shared" si="2"/>
        <v>197</v>
      </c>
      <c r="AB38" s="41">
        <f t="shared" si="1"/>
        <v>63</v>
      </c>
    </row>
    <row r="39" spans="1:28" ht="17.399999999999999">
      <c r="A39" s="442" t="s">
        <v>532</v>
      </c>
      <c r="B39" s="475" t="s">
        <v>98</v>
      </c>
      <c r="C39" s="242"/>
      <c r="D39" s="482">
        <v>51</v>
      </c>
      <c r="E39" s="250"/>
      <c r="F39" s="250"/>
      <c r="G39" s="482">
        <v>16</v>
      </c>
      <c r="H39" s="250"/>
      <c r="I39" s="242"/>
      <c r="J39" s="250"/>
      <c r="K39" s="482">
        <v>30</v>
      </c>
      <c r="L39" s="482">
        <v>59</v>
      </c>
      <c r="M39" s="482">
        <v>51</v>
      </c>
      <c r="N39" s="482">
        <v>31</v>
      </c>
      <c r="O39" s="250"/>
      <c r="P39" s="250"/>
      <c r="Q39" s="250"/>
      <c r="R39" s="250"/>
      <c r="S39" s="250"/>
      <c r="T39" s="250"/>
      <c r="U39" s="250"/>
      <c r="V39" s="250"/>
      <c r="W39" s="250"/>
      <c r="X39" s="250"/>
      <c r="Y39" s="250"/>
      <c r="Z39" s="41">
        <f t="shared" si="0"/>
        <v>238</v>
      </c>
      <c r="AA39" s="41">
        <f t="shared" si="2"/>
        <v>179</v>
      </c>
      <c r="AB39" s="41">
        <f t="shared" si="1"/>
        <v>59</v>
      </c>
    </row>
    <row r="40" spans="1:28" ht="17.399999999999999">
      <c r="A40" s="441" t="s">
        <v>639</v>
      </c>
      <c r="B40" s="479" t="s">
        <v>104</v>
      </c>
      <c r="C40" s="482">
        <v>40</v>
      </c>
      <c r="D40" s="482">
        <v>80</v>
      </c>
      <c r="E40" s="482">
        <v>59</v>
      </c>
      <c r="F40" s="250"/>
      <c r="G40" s="482">
        <v>80</v>
      </c>
      <c r="H40" s="482">
        <v>62</v>
      </c>
      <c r="I40" s="250"/>
      <c r="J40" s="482">
        <v>80</v>
      </c>
      <c r="K40" s="482">
        <v>50</v>
      </c>
      <c r="L40" s="250"/>
      <c r="M40" s="250"/>
      <c r="N40" s="250"/>
      <c r="O40" s="250"/>
      <c r="P40" s="482">
        <v>62</v>
      </c>
      <c r="Q40" s="482">
        <v>9</v>
      </c>
      <c r="R40" s="482">
        <v>71</v>
      </c>
      <c r="S40" s="482">
        <v>59</v>
      </c>
      <c r="T40" s="482">
        <v>19</v>
      </c>
      <c r="U40" s="250"/>
      <c r="V40" s="250"/>
      <c r="W40" s="482">
        <v>26</v>
      </c>
      <c r="X40" s="482">
        <v>80</v>
      </c>
      <c r="Y40" s="482">
        <v>80</v>
      </c>
      <c r="Z40" s="41">
        <f t="shared" si="0"/>
        <v>857</v>
      </c>
      <c r="AA40" s="41">
        <f t="shared" si="2"/>
        <v>718</v>
      </c>
      <c r="AB40" s="41">
        <f t="shared" si="1"/>
        <v>99</v>
      </c>
    </row>
    <row r="41" spans="1:28" ht="17.399999999999999">
      <c r="A41" s="441" t="s">
        <v>1376</v>
      </c>
      <c r="B41" s="476" t="s">
        <v>104</v>
      </c>
      <c r="C41" s="250"/>
      <c r="D41" s="250"/>
      <c r="E41" s="250"/>
      <c r="F41" s="482">
        <v>32</v>
      </c>
      <c r="G41" s="323"/>
      <c r="H41" s="250"/>
      <c r="I41" s="250"/>
      <c r="J41" s="415"/>
      <c r="K41" s="250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6"/>
      <c r="Z41" s="41">
        <f t="shared" si="0"/>
        <v>32</v>
      </c>
      <c r="AA41" s="41">
        <f t="shared" si="2"/>
        <v>32</v>
      </c>
      <c r="AB41" s="41">
        <f t="shared" si="1"/>
        <v>0</v>
      </c>
    </row>
    <row r="42" spans="1:28" ht="17.399999999999999">
      <c r="A42" s="332" t="s">
        <v>1416</v>
      </c>
      <c r="B42" s="476" t="s">
        <v>104</v>
      </c>
      <c r="C42" s="482">
        <v>40</v>
      </c>
      <c r="D42" s="482">
        <v>10</v>
      </c>
      <c r="E42" s="482">
        <v>62</v>
      </c>
      <c r="F42" s="486">
        <v>48</v>
      </c>
      <c r="G42" s="250"/>
      <c r="H42" s="482">
        <v>18</v>
      </c>
      <c r="I42" s="482">
        <v>56</v>
      </c>
      <c r="J42" s="250"/>
      <c r="K42" s="250"/>
      <c r="L42" s="482">
        <v>21</v>
      </c>
      <c r="M42" s="482">
        <v>29</v>
      </c>
      <c r="N42" s="482">
        <v>75</v>
      </c>
      <c r="O42" s="482">
        <v>76</v>
      </c>
      <c r="P42" s="482">
        <v>18</v>
      </c>
      <c r="Q42" s="482">
        <v>71</v>
      </c>
      <c r="R42" s="482">
        <v>9</v>
      </c>
      <c r="S42" s="482">
        <v>21</v>
      </c>
      <c r="T42" s="482">
        <v>61</v>
      </c>
      <c r="U42" s="482">
        <v>64</v>
      </c>
      <c r="V42" s="482">
        <v>31</v>
      </c>
      <c r="W42" s="242"/>
      <c r="X42" s="242"/>
      <c r="Y42" s="242"/>
      <c r="Z42" s="41">
        <f t="shared" si="0"/>
        <v>710</v>
      </c>
      <c r="AA42" s="41">
        <f t="shared" si="2"/>
        <v>532</v>
      </c>
      <c r="AB42" s="41">
        <f t="shared" si="1"/>
        <v>138</v>
      </c>
    </row>
    <row r="43" spans="1:28" ht="17.399999999999999">
      <c r="A43" s="332" t="s">
        <v>479</v>
      </c>
      <c r="B43" s="474" t="s">
        <v>99</v>
      </c>
      <c r="C43" s="482">
        <v>80</v>
      </c>
      <c r="D43" s="482">
        <v>80</v>
      </c>
      <c r="E43" s="482">
        <v>18</v>
      </c>
      <c r="F43" s="250"/>
      <c r="G43" s="482">
        <v>64</v>
      </c>
      <c r="H43" s="482">
        <v>80</v>
      </c>
      <c r="I43" s="482">
        <v>80</v>
      </c>
      <c r="J43" s="250"/>
      <c r="K43" s="482">
        <v>80</v>
      </c>
      <c r="L43" s="250"/>
      <c r="M43" s="482">
        <v>13</v>
      </c>
      <c r="N43" s="482">
        <v>5</v>
      </c>
      <c r="O43" s="250"/>
      <c r="P43" s="482">
        <v>30</v>
      </c>
      <c r="Q43" s="482">
        <v>9</v>
      </c>
      <c r="R43" s="482">
        <v>56</v>
      </c>
      <c r="S43" s="250"/>
      <c r="T43" s="250"/>
      <c r="U43" s="250"/>
      <c r="V43" s="250"/>
      <c r="W43" s="250"/>
      <c r="X43" s="250"/>
      <c r="Y43" s="242"/>
      <c r="Z43" s="41">
        <f t="shared" si="0"/>
        <v>595</v>
      </c>
      <c r="AA43" s="41">
        <f t="shared" si="2"/>
        <v>435</v>
      </c>
      <c r="AB43" s="41">
        <f t="shared" si="1"/>
        <v>80</v>
      </c>
    </row>
    <row r="44" spans="1:28" ht="17.399999999999999">
      <c r="A44" s="332" t="s">
        <v>627</v>
      </c>
      <c r="B44" s="474" t="s">
        <v>99</v>
      </c>
      <c r="C44" s="482">
        <v>80</v>
      </c>
      <c r="D44" s="482">
        <v>80</v>
      </c>
      <c r="E44" s="482">
        <v>65</v>
      </c>
      <c r="F44" s="482">
        <v>8</v>
      </c>
      <c r="G44" s="482">
        <v>80</v>
      </c>
      <c r="H44" s="250"/>
      <c r="I44" s="250"/>
      <c r="J44" s="482">
        <v>51</v>
      </c>
      <c r="K44" s="482">
        <v>80</v>
      </c>
      <c r="L44" s="250"/>
      <c r="M44" s="242"/>
      <c r="N44" s="242"/>
      <c r="O44" s="242"/>
      <c r="P44" s="242"/>
      <c r="Q44" s="242"/>
      <c r="R44" s="242"/>
      <c r="S44" s="242"/>
      <c r="T44" s="242"/>
      <c r="U44" s="242"/>
      <c r="V44" s="242"/>
      <c r="W44" s="242"/>
      <c r="X44" s="242"/>
      <c r="Y44" s="242"/>
      <c r="Z44" s="41">
        <f t="shared" si="0"/>
        <v>444</v>
      </c>
      <c r="AA44" s="41">
        <f t="shared" si="2"/>
        <v>313</v>
      </c>
      <c r="AB44" s="41">
        <f t="shared" si="1"/>
        <v>51</v>
      </c>
    </row>
    <row r="45" spans="1:28" ht="17.399999999999999">
      <c r="A45" s="332" t="s">
        <v>645</v>
      </c>
      <c r="B45" s="474" t="s">
        <v>644</v>
      </c>
      <c r="C45" s="242"/>
      <c r="D45" s="242"/>
      <c r="E45" s="242"/>
      <c r="F45" s="242"/>
      <c r="G45" s="242"/>
      <c r="H45" s="242"/>
      <c r="I45" s="242"/>
      <c r="J45" s="242"/>
      <c r="K45" s="426"/>
      <c r="L45" s="426"/>
      <c r="M45" s="426"/>
      <c r="N45" s="426"/>
      <c r="O45" s="426"/>
      <c r="P45" s="426"/>
      <c r="Q45" s="426"/>
      <c r="R45" s="426"/>
      <c r="S45" s="426"/>
      <c r="T45" s="426"/>
      <c r="U45" s="426"/>
      <c r="V45" s="426"/>
      <c r="W45" s="426"/>
      <c r="X45" s="426"/>
      <c r="Y45" s="426"/>
      <c r="Z45" s="41">
        <f t="shared" si="0"/>
        <v>0</v>
      </c>
      <c r="AA45" s="41">
        <f t="shared" si="2"/>
        <v>0</v>
      </c>
      <c r="AB45" s="41">
        <f t="shared" si="1"/>
        <v>0</v>
      </c>
    </row>
    <row r="46" spans="1:28" ht="17.399999999999999">
      <c r="A46" s="332" t="s">
        <v>1575</v>
      </c>
      <c r="B46" s="474" t="s">
        <v>99</v>
      </c>
      <c r="C46" s="333"/>
      <c r="D46" s="333"/>
      <c r="E46" s="250"/>
      <c r="F46" s="482">
        <v>80</v>
      </c>
      <c r="G46" s="482">
        <v>16</v>
      </c>
      <c r="H46" s="482">
        <v>80</v>
      </c>
      <c r="I46" s="250"/>
      <c r="J46" s="482">
        <v>80</v>
      </c>
      <c r="K46" s="250"/>
      <c r="L46" s="482">
        <v>80</v>
      </c>
      <c r="M46" s="482">
        <v>80</v>
      </c>
      <c r="N46" s="482">
        <v>80</v>
      </c>
      <c r="O46" s="482">
        <v>80</v>
      </c>
      <c r="P46" s="482">
        <v>59</v>
      </c>
      <c r="Q46" s="482">
        <v>80</v>
      </c>
      <c r="R46" s="250"/>
      <c r="S46" s="482">
        <v>80</v>
      </c>
      <c r="T46" s="482">
        <v>80</v>
      </c>
      <c r="U46" s="482">
        <v>80</v>
      </c>
      <c r="V46" s="482">
        <v>80</v>
      </c>
      <c r="W46" s="482">
        <v>80</v>
      </c>
      <c r="X46" s="482">
        <v>68</v>
      </c>
      <c r="Y46" s="242"/>
      <c r="Z46" s="41">
        <f t="shared" si="0"/>
        <v>1183</v>
      </c>
      <c r="AA46" s="41">
        <f t="shared" si="2"/>
        <v>943</v>
      </c>
      <c r="AB46" s="41">
        <f t="shared" si="1"/>
        <v>240</v>
      </c>
    </row>
    <row r="47" spans="1:28" ht="17.399999999999999">
      <c r="A47" s="332" t="s">
        <v>1281</v>
      </c>
      <c r="B47" s="474" t="s">
        <v>99</v>
      </c>
      <c r="C47" s="242"/>
      <c r="D47" s="242"/>
      <c r="E47" s="242"/>
      <c r="F47" s="482">
        <v>80</v>
      </c>
      <c r="G47" s="250"/>
      <c r="H47" s="482">
        <v>80</v>
      </c>
      <c r="I47" s="250"/>
      <c r="J47" s="250"/>
      <c r="K47" s="250"/>
      <c r="L47" s="482">
        <v>80</v>
      </c>
      <c r="M47" s="482">
        <v>80</v>
      </c>
      <c r="N47" s="482">
        <v>26</v>
      </c>
      <c r="O47" s="482">
        <v>80</v>
      </c>
      <c r="P47" s="250"/>
      <c r="Q47" s="250"/>
      <c r="R47" s="482">
        <v>80</v>
      </c>
      <c r="S47" s="482">
        <v>80</v>
      </c>
      <c r="T47" s="482">
        <v>80</v>
      </c>
      <c r="U47" s="482">
        <v>80</v>
      </c>
      <c r="V47" s="482">
        <v>63</v>
      </c>
      <c r="W47" s="250"/>
      <c r="X47" s="482">
        <v>80</v>
      </c>
      <c r="Y47" s="482">
        <v>80</v>
      </c>
      <c r="Z47" s="41">
        <f t="shared" si="0"/>
        <v>969</v>
      </c>
      <c r="AA47" s="41">
        <f t="shared" si="2"/>
        <v>809</v>
      </c>
      <c r="AB47" s="41">
        <f t="shared" si="1"/>
        <v>160</v>
      </c>
    </row>
    <row r="48" spans="1:28" ht="18" customHeight="1">
      <c r="A48" s="332" t="s">
        <v>1531</v>
      </c>
      <c r="B48" s="474" t="s">
        <v>99</v>
      </c>
      <c r="C48" s="333"/>
      <c r="D48" s="333"/>
      <c r="E48" s="333"/>
      <c r="F48" s="333"/>
      <c r="G48" s="333"/>
      <c r="H48" s="333"/>
      <c r="I48" s="482">
        <v>24</v>
      </c>
      <c r="J48" s="482">
        <v>29</v>
      </c>
      <c r="K48" s="482">
        <v>30</v>
      </c>
      <c r="L48" s="482">
        <v>59</v>
      </c>
      <c r="M48" s="482">
        <v>51</v>
      </c>
      <c r="N48" s="482">
        <v>54</v>
      </c>
      <c r="O48" s="482">
        <v>4</v>
      </c>
      <c r="P48" s="482">
        <v>80</v>
      </c>
      <c r="Q48" s="482">
        <v>71</v>
      </c>
      <c r="R48" s="250"/>
      <c r="S48" s="250"/>
      <c r="T48" s="250"/>
      <c r="U48" s="482">
        <v>16</v>
      </c>
      <c r="V48" s="482">
        <v>49</v>
      </c>
      <c r="W48" s="482">
        <v>54</v>
      </c>
      <c r="X48" s="242"/>
      <c r="Y48" s="242"/>
      <c r="Z48" s="41">
        <f t="shared" si="0"/>
        <v>521</v>
      </c>
      <c r="AA48" s="41">
        <f t="shared" si="2"/>
        <v>409</v>
      </c>
      <c r="AB48" s="41">
        <f t="shared" si="1"/>
        <v>112</v>
      </c>
    </row>
    <row r="49" spans="1:28" ht="17.399999999999999">
      <c r="A49" s="446" t="s">
        <v>1628</v>
      </c>
      <c r="B49" s="446" t="s">
        <v>99</v>
      </c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250"/>
      <c r="V49" s="250"/>
      <c r="W49" s="482">
        <v>80</v>
      </c>
      <c r="X49" s="482">
        <v>13</v>
      </c>
      <c r="Y49" s="482">
        <v>64</v>
      </c>
      <c r="Z49" s="41">
        <f t="shared" si="0"/>
        <v>157</v>
      </c>
      <c r="AA49" s="41">
        <f t="shared" si="2"/>
        <v>157</v>
      </c>
      <c r="AB49" s="41">
        <f t="shared" si="1"/>
        <v>0</v>
      </c>
    </row>
    <row r="50" spans="1:28" ht="17.399999999999999">
      <c r="A50" s="332" t="s">
        <v>646</v>
      </c>
      <c r="B50" s="474" t="s">
        <v>107</v>
      </c>
      <c r="C50" s="482">
        <v>60</v>
      </c>
      <c r="D50" s="482">
        <v>56</v>
      </c>
      <c r="E50" s="250"/>
      <c r="F50" s="482">
        <v>80</v>
      </c>
      <c r="G50" s="250"/>
      <c r="H50" s="250"/>
      <c r="I50" s="482">
        <v>80</v>
      </c>
      <c r="J50" s="250"/>
      <c r="K50" s="250"/>
      <c r="L50" s="482">
        <v>76</v>
      </c>
      <c r="M50" s="242"/>
      <c r="N50" s="250"/>
      <c r="O50" s="250"/>
      <c r="P50" s="250"/>
      <c r="Q50" s="250"/>
      <c r="R50" s="250"/>
      <c r="S50" s="250"/>
      <c r="T50" s="426"/>
      <c r="U50" s="426"/>
      <c r="V50" s="426"/>
      <c r="W50" s="426"/>
      <c r="X50" s="426"/>
      <c r="Y50" s="426"/>
      <c r="Z50" s="41">
        <f t="shared" si="0"/>
        <v>352</v>
      </c>
      <c r="AA50" s="41">
        <f t="shared" si="2"/>
        <v>136</v>
      </c>
      <c r="AB50" s="41">
        <f t="shared" si="1"/>
        <v>156</v>
      </c>
    </row>
    <row r="51" spans="1:28" ht="17.399999999999999">
      <c r="A51" s="332" t="s">
        <v>1004</v>
      </c>
      <c r="B51" s="474" t="s">
        <v>107</v>
      </c>
      <c r="C51" s="482">
        <v>60</v>
      </c>
      <c r="D51" s="482">
        <v>70</v>
      </c>
      <c r="E51" s="250"/>
      <c r="F51" s="482">
        <v>80</v>
      </c>
      <c r="G51" s="482">
        <v>80</v>
      </c>
      <c r="H51" s="482">
        <v>80</v>
      </c>
      <c r="I51" s="250"/>
      <c r="J51" s="486">
        <v>58</v>
      </c>
      <c r="K51" s="482">
        <v>80</v>
      </c>
      <c r="L51" s="250"/>
      <c r="M51" s="482">
        <v>67</v>
      </c>
      <c r="N51" s="415"/>
      <c r="O51" s="415"/>
      <c r="P51" s="415"/>
      <c r="Q51" s="415"/>
      <c r="R51" s="242"/>
      <c r="S51" s="242"/>
      <c r="T51" s="242"/>
      <c r="U51" s="242"/>
      <c r="V51" s="242"/>
      <c r="W51" s="242"/>
      <c r="X51" s="242"/>
      <c r="Y51" s="242"/>
      <c r="Z51" s="41">
        <f t="shared" si="0"/>
        <v>575</v>
      </c>
      <c r="AA51" s="41">
        <f t="shared" si="2"/>
        <v>457</v>
      </c>
      <c r="AB51" s="41">
        <f t="shared" si="1"/>
        <v>58</v>
      </c>
    </row>
    <row r="52" spans="1:28" ht="17.399999999999999">
      <c r="A52" s="332" t="s">
        <v>855</v>
      </c>
      <c r="B52" s="474" t="s">
        <v>107</v>
      </c>
      <c r="C52" s="480"/>
      <c r="D52" s="480"/>
      <c r="E52" s="480"/>
      <c r="F52" s="480"/>
      <c r="G52" s="480"/>
      <c r="H52" s="250"/>
      <c r="I52" s="482">
        <v>69</v>
      </c>
      <c r="J52" s="250"/>
      <c r="K52" s="250"/>
      <c r="L52" s="482">
        <v>51</v>
      </c>
      <c r="M52" s="250"/>
      <c r="N52" s="250"/>
      <c r="O52" s="482">
        <v>65</v>
      </c>
      <c r="P52" s="250"/>
      <c r="Q52" s="250"/>
      <c r="R52" s="482">
        <v>80</v>
      </c>
      <c r="S52" s="250"/>
      <c r="T52" s="250"/>
      <c r="U52" s="250"/>
      <c r="V52" s="250"/>
      <c r="W52" s="250"/>
      <c r="X52" s="250"/>
      <c r="Y52" s="250"/>
      <c r="Z52" s="41">
        <f t="shared" si="0"/>
        <v>265</v>
      </c>
      <c r="AA52" s="41">
        <f t="shared" si="2"/>
        <v>145</v>
      </c>
      <c r="AB52" s="41">
        <f t="shared" si="1"/>
        <v>120</v>
      </c>
    </row>
    <row r="53" spans="1:28" ht="17.399999999999999">
      <c r="A53" s="332" t="s">
        <v>647</v>
      </c>
      <c r="B53" s="474" t="s">
        <v>107</v>
      </c>
      <c r="C53" s="482">
        <v>40</v>
      </c>
      <c r="D53" s="250"/>
      <c r="E53" s="482">
        <v>68</v>
      </c>
      <c r="F53" s="250"/>
      <c r="G53" s="242"/>
      <c r="H53" s="242"/>
      <c r="I53" s="242"/>
      <c r="J53" s="242"/>
      <c r="K53" s="242"/>
      <c r="L53" s="242"/>
      <c r="M53" s="242"/>
      <c r="N53" s="242"/>
      <c r="O53" s="242"/>
      <c r="P53" s="242"/>
      <c r="Q53" s="242"/>
      <c r="R53" s="242"/>
      <c r="S53" s="242"/>
      <c r="T53" s="242"/>
      <c r="U53" s="242"/>
      <c r="V53" s="242"/>
      <c r="W53" s="242"/>
      <c r="X53" s="242"/>
      <c r="Y53" s="242"/>
      <c r="Z53" s="41">
        <f t="shared" si="0"/>
        <v>108</v>
      </c>
      <c r="AA53" s="41">
        <f t="shared" si="2"/>
        <v>68</v>
      </c>
      <c r="AB53" s="41">
        <f t="shared" si="1"/>
        <v>0</v>
      </c>
    </row>
    <row r="54" spans="1:28" ht="17.399999999999999">
      <c r="A54" s="446" t="s">
        <v>1612</v>
      </c>
      <c r="B54" s="446" t="s">
        <v>107</v>
      </c>
      <c r="C54" s="250"/>
      <c r="D54" s="250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482">
        <v>80</v>
      </c>
      <c r="R54" s="482">
        <v>80</v>
      </c>
      <c r="S54" s="250"/>
      <c r="T54" s="482">
        <v>80</v>
      </c>
      <c r="U54" s="482">
        <v>80</v>
      </c>
      <c r="V54" s="482">
        <v>80</v>
      </c>
      <c r="W54" s="482">
        <v>64</v>
      </c>
      <c r="X54" s="482">
        <v>80</v>
      </c>
      <c r="Y54" s="250"/>
      <c r="Z54" s="41">
        <f t="shared" si="0"/>
        <v>544</v>
      </c>
      <c r="AA54" s="41">
        <f t="shared" si="2"/>
        <v>464</v>
      </c>
      <c r="AB54" s="41">
        <f t="shared" si="1"/>
        <v>80</v>
      </c>
    </row>
    <row r="55" spans="1:28" ht="17.399999999999999">
      <c r="A55" s="332" t="s">
        <v>1530</v>
      </c>
      <c r="B55" s="474" t="s">
        <v>107</v>
      </c>
      <c r="C55" s="333"/>
      <c r="D55" s="250"/>
      <c r="E55" s="482">
        <v>80</v>
      </c>
      <c r="F55" s="250"/>
      <c r="G55" s="482">
        <v>80</v>
      </c>
      <c r="H55" s="250"/>
      <c r="I55" s="250"/>
      <c r="J55" s="482">
        <v>80</v>
      </c>
      <c r="K55" s="486">
        <v>70</v>
      </c>
      <c r="L55" s="250"/>
      <c r="M55" s="250"/>
      <c r="N55" s="482">
        <v>80</v>
      </c>
      <c r="O55" s="482">
        <v>80</v>
      </c>
      <c r="P55" s="490">
        <v>75</v>
      </c>
      <c r="Q55" s="493"/>
      <c r="R55" s="493"/>
      <c r="S55" s="482">
        <v>80</v>
      </c>
      <c r="T55" s="482">
        <v>54</v>
      </c>
      <c r="U55" s="250"/>
      <c r="V55" s="250"/>
      <c r="W55" s="250"/>
      <c r="X55" s="250"/>
      <c r="Y55" s="482">
        <v>80</v>
      </c>
      <c r="Z55" s="41">
        <f t="shared" si="0"/>
        <v>759</v>
      </c>
      <c r="AA55" s="41">
        <f t="shared" si="2"/>
        <v>625</v>
      </c>
      <c r="AB55" s="41">
        <f t="shared" si="1"/>
        <v>134</v>
      </c>
    </row>
    <row r="56" spans="1:28" ht="17.399999999999999">
      <c r="A56" s="332" t="s">
        <v>1269</v>
      </c>
      <c r="B56" s="474" t="s">
        <v>314</v>
      </c>
      <c r="C56" s="250"/>
      <c r="D56" s="250"/>
      <c r="E56" s="250"/>
      <c r="F56" s="250"/>
      <c r="G56" s="250"/>
      <c r="H56" s="482">
        <v>22</v>
      </c>
      <c r="I56" s="250"/>
      <c r="J56" s="415"/>
      <c r="K56" s="250"/>
      <c r="L56" s="250"/>
      <c r="M56" s="242"/>
      <c r="N56" s="242"/>
      <c r="O56" s="250"/>
      <c r="P56" s="250"/>
      <c r="Q56" s="482">
        <v>80</v>
      </c>
      <c r="R56" s="482">
        <v>80</v>
      </c>
      <c r="S56" s="482">
        <v>20</v>
      </c>
      <c r="T56" s="250"/>
      <c r="U56" s="250"/>
      <c r="V56" s="482">
        <v>17</v>
      </c>
      <c r="W56" s="482">
        <v>80</v>
      </c>
      <c r="X56" s="482">
        <v>25</v>
      </c>
      <c r="Y56" s="242"/>
      <c r="Z56" s="41">
        <f t="shared" si="0"/>
        <v>324</v>
      </c>
      <c r="AA56" s="41">
        <f t="shared" si="2"/>
        <v>324</v>
      </c>
      <c r="AB56" s="41">
        <f t="shared" si="1"/>
        <v>0</v>
      </c>
    </row>
    <row r="57" spans="1:28" ht="17.399999999999999">
      <c r="A57" s="332" t="s">
        <v>1315</v>
      </c>
      <c r="B57" s="474" t="s">
        <v>314</v>
      </c>
      <c r="C57" s="482">
        <v>40</v>
      </c>
      <c r="D57" s="482">
        <v>80</v>
      </c>
      <c r="E57" s="482">
        <v>80</v>
      </c>
      <c r="F57" s="250"/>
      <c r="G57" s="482">
        <v>80</v>
      </c>
      <c r="H57" s="482">
        <v>58</v>
      </c>
      <c r="I57" s="482">
        <v>11</v>
      </c>
      <c r="J57" s="482">
        <v>8</v>
      </c>
      <c r="K57" s="323"/>
      <c r="L57" s="482">
        <v>80</v>
      </c>
      <c r="M57" s="482">
        <v>80</v>
      </c>
      <c r="N57" s="482">
        <v>80</v>
      </c>
      <c r="O57" s="482">
        <v>80</v>
      </c>
      <c r="P57" s="482">
        <v>80</v>
      </c>
      <c r="Q57" s="250"/>
      <c r="R57" s="482">
        <v>24</v>
      </c>
      <c r="S57" s="482">
        <v>60</v>
      </c>
      <c r="T57" s="482">
        <v>26</v>
      </c>
      <c r="U57" s="482">
        <v>64</v>
      </c>
      <c r="V57" s="482">
        <v>80</v>
      </c>
      <c r="W57" s="486">
        <v>70</v>
      </c>
      <c r="X57" s="482">
        <v>55</v>
      </c>
      <c r="Y57" s="482">
        <v>16</v>
      </c>
      <c r="Z57" s="41">
        <f t="shared" si="0"/>
        <v>1152</v>
      </c>
      <c r="AA57" s="41">
        <f t="shared" si="2"/>
        <v>987</v>
      </c>
      <c r="AB57" s="41">
        <f t="shared" si="1"/>
        <v>125</v>
      </c>
    </row>
    <row r="58" spans="1:28" ht="17.399999999999999">
      <c r="A58" s="332" t="s">
        <v>1624</v>
      </c>
      <c r="B58" s="474" t="s">
        <v>314</v>
      </c>
      <c r="C58" s="333"/>
      <c r="D58" s="333"/>
      <c r="E58" s="333"/>
      <c r="F58" s="333"/>
      <c r="G58" s="333"/>
      <c r="H58" s="333"/>
      <c r="I58" s="333"/>
      <c r="J58" s="333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482">
        <v>16</v>
      </c>
      <c r="V58" s="250"/>
      <c r="W58" s="482">
        <v>16</v>
      </c>
      <c r="X58" s="250"/>
      <c r="Y58" s="482">
        <v>80</v>
      </c>
      <c r="Z58" s="41">
        <f t="shared" si="0"/>
        <v>112</v>
      </c>
      <c r="AA58" s="41">
        <f t="shared" si="2"/>
        <v>112</v>
      </c>
      <c r="AB58" s="41">
        <f t="shared" si="1"/>
        <v>0</v>
      </c>
    </row>
    <row r="59" spans="1:28" ht="17.399999999999999">
      <c r="A59" s="442" t="s">
        <v>1285</v>
      </c>
      <c r="B59" s="475" t="s">
        <v>314</v>
      </c>
      <c r="C59" s="481">
        <v>35</v>
      </c>
      <c r="D59" s="482">
        <v>24</v>
      </c>
      <c r="E59" s="482">
        <v>36</v>
      </c>
      <c r="F59" s="482">
        <v>80</v>
      </c>
      <c r="G59" s="250"/>
      <c r="H59" s="250"/>
      <c r="I59" s="482">
        <v>80</v>
      </c>
      <c r="J59" s="482">
        <v>80</v>
      </c>
      <c r="K59" s="482">
        <v>80</v>
      </c>
      <c r="L59" s="482">
        <v>33</v>
      </c>
      <c r="M59" s="482">
        <v>80</v>
      </c>
      <c r="N59" s="482">
        <v>80</v>
      </c>
      <c r="O59" s="486">
        <v>70</v>
      </c>
      <c r="P59" s="482">
        <v>71</v>
      </c>
      <c r="Q59" s="482">
        <v>80</v>
      </c>
      <c r="R59" s="250"/>
      <c r="S59" s="482">
        <v>80</v>
      </c>
      <c r="T59" s="482">
        <v>80</v>
      </c>
      <c r="U59" s="482">
        <v>80</v>
      </c>
      <c r="V59" s="482">
        <v>80</v>
      </c>
      <c r="W59" s="250"/>
      <c r="X59" s="482">
        <v>67</v>
      </c>
      <c r="Y59" s="482">
        <v>80</v>
      </c>
      <c r="Z59" s="41">
        <f t="shared" si="0"/>
        <v>1296</v>
      </c>
      <c r="AA59" s="41">
        <f t="shared" si="2"/>
        <v>988</v>
      </c>
      <c r="AB59" s="41">
        <f t="shared" si="1"/>
        <v>273</v>
      </c>
    </row>
    <row r="60" spans="1:28" ht="17.399999999999999">
      <c r="A60" s="315"/>
      <c r="B60" s="315"/>
      <c r="C60" s="315"/>
      <c r="D60" s="254"/>
      <c r="E60" s="254"/>
      <c r="F60" s="254"/>
      <c r="G60" s="254"/>
      <c r="H60" s="254"/>
      <c r="I60" s="254"/>
      <c r="J60" s="254"/>
      <c r="K60" s="254"/>
      <c r="L60" s="254"/>
      <c r="M60" s="254"/>
      <c r="N60" s="254"/>
      <c r="O60" s="254"/>
      <c r="P60" s="254"/>
      <c r="Q60" s="254"/>
      <c r="R60" s="254"/>
      <c r="S60" s="254"/>
      <c r="T60" s="254"/>
      <c r="U60" s="254"/>
      <c r="V60" s="254"/>
      <c r="W60" s="254"/>
      <c r="X60" s="254"/>
      <c r="Y60" s="254"/>
      <c r="Z60" s="281"/>
      <c r="AA60" s="281"/>
      <c r="AB60" s="281"/>
    </row>
    <row r="61" spans="1:28" ht="17.399999999999999">
      <c r="A61" s="316" t="s">
        <v>125</v>
      </c>
      <c r="B61" s="315"/>
      <c r="C61" s="315"/>
      <c r="D61" s="254"/>
      <c r="E61" s="254"/>
      <c r="F61" s="254"/>
      <c r="G61" s="254"/>
      <c r="H61" s="254"/>
      <c r="I61" s="254"/>
      <c r="J61" s="254"/>
      <c r="K61" s="254"/>
      <c r="L61" s="254"/>
      <c r="M61" s="254"/>
      <c r="N61" s="254"/>
      <c r="O61" s="254"/>
      <c r="P61" s="254"/>
      <c r="Q61" s="254"/>
      <c r="R61" s="254"/>
      <c r="S61" s="254"/>
      <c r="T61" s="254"/>
      <c r="U61" s="254"/>
      <c r="V61" s="254"/>
      <c r="W61" s="254"/>
      <c r="X61" s="254"/>
      <c r="Y61" s="254"/>
      <c r="Z61" s="281"/>
      <c r="AA61" s="281"/>
      <c r="AB61" s="281"/>
    </row>
    <row r="62" spans="1:28" ht="17.399999999999999">
      <c r="A62" s="319" t="s">
        <v>1349</v>
      </c>
      <c r="B62" s="315"/>
      <c r="C62" s="315"/>
      <c r="D62" s="254"/>
      <c r="E62" s="254"/>
      <c r="F62" s="254"/>
      <c r="G62" s="254"/>
      <c r="H62" s="254"/>
      <c r="I62" s="254"/>
      <c r="J62" s="254"/>
      <c r="K62" s="254"/>
      <c r="L62" s="254"/>
      <c r="M62" s="254"/>
      <c r="N62" s="254"/>
      <c r="O62" s="254"/>
      <c r="P62" s="254"/>
      <c r="Q62" s="254"/>
      <c r="R62" s="254"/>
      <c r="S62" s="254"/>
      <c r="T62" s="254"/>
      <c r="U62" s="254"/>
      <c r="V62" s="254"/>
      <c r="W62" s="254"/>
      <c r="X62" s="254"/>
      <c r="Y62" s="254"/>
      <c r="Z62" s="281"/>
      <c r="AA62" s="281"/>
      <c r="AB62" s="281"/>
    </row>
    <row r="63" spans="1:28" ht="17.399999999999999">
      <c r="A63" s="425" t="s">
        <v>1350</v>
      </c>
      <c r="B63" s="315"/>
      <c r="C63" s="315"/>
      <c r="D63" s="254"/>
      <c r="E63" s="254"/>
      <c r="F63" s="254"/>
      <c r="G63" s="254"/>
      <c r="H63" s="254"/>
      <c r="I63" s="254"/>
      <c r="J63" s="254"/>
      <c r="K63" s="254"/>
      <c r="L63" s="254"/>
      <c r="M63" s="254"/>
      <c r="N63" s="254"/>
      <c r="O63" s="254"/>
      <c r="P63" s="254"/>
      <c r="Q63" s="254"/>
      <c r="R63" s="254"/>
      <c r="S63" s="254"/>
      <c r="T63" s="254"/>
      <c r="U63" s="254"/>
      <c r="V63" s="254"/>
      <c r="W63" s="254"/>
      <c r="X63" s="254"/>
      <c r="Y63" s="254"/>
      <c r="Z63" s="281"/>
      <c r="AA63" s="281"/>
      <c r="AB63" s="281"/>
    </row>
    <row r="64" spans="1:28" ht="17.399999999999999">
      <c r="A64" s="320" t="s">
        <v>131</v>
      </c>
      <c r="B64" s="315"/>
      <c r="C64" s="315"/>
      <c r="D64" s="254"/>
      <c r="E64" s="254"/>
      <c r="F64" s="254"/>
      <c r="G64" s="254"/>
      <c r="H64" s="254"/>
      <c r="I64" s="254"/>
      <c r="J64" s="254"/>
      <c r="K64" s="254"/>
      <c r="L64" s="254"/>
      <c r="M64" s="254"/>
      <c r="N64" s="254"/>
      <c r="O64" s="254"/>
      <c r="P64" s="254"/>
      <c r="Q64" s="254"/>
      <c r="R64" s="254"/>
      <c r="S64" s="254"/>
      <c r="T64" s="254"/>
      <c r="U64" s="254"/>
      <c r="V64" s="254"/>
      <c r="W64" s="254"/>
      <c r="X64" s="254"/>
      <c r="Y64" s="254"/>
      <c r="Z64" s="281"/>
      <c r="AA64" s="281"/>
      <c r="AB64" s="281"/>
    </row>
    <row r="65" spans="1:28" ht="17.399999999999999">
      <c r="A65" s="212" t="s">
        <v>123</v>
      </c>
      <c r="B65" s="315"/>
      <c r="C65" s="315"/>
      <c r="D65" s="254"/>
      <c r="E65" s="254"/>
      <c r="F65" s="254"/>
      <c r="G65" s="254"/>
      <c r="H65" s="254"/>
      <c r="I65" s="254"/>
      <c r="J65" s="254"/>
      <c r="K65" s="254"/>
      <c r="L65" s="254"/>
      <c r="M65" s="254"/>
      <c r="N65" s="254"/>
      <c r="O65" s="254"/>
      <c r="P65" s="254"/>
      <c r="Q65" s="254"/>
      <c r="R65" s="254"/>
      <c r="S65" s="254"/>
      <c r="T65" s="254"/>
      <c r="U65" s="254"/>
      <c r="V65" s="254"/>
      <c r="W65" s="254"/>
      <c r="X65" s="254"/>
      <c r="Y65" s="254"/>
      <c r="Z65" s="321"/>
      <c r="AA65" s="321"/>
      <c r="AB65" s="321"/>
    </row>
    <row r="66" spans="1:28" ht="17.399999999999999">
      <c r="A66" s="322" t="s">
        <v>124</v>
      </c>
      <c r="B66" s="315"/>
      <c r="C66" s="315"/>
      <c r="D66" s="254"/>
      <c r="E66" s="254"/>
      <c r="F66" s="254"/>
      <c r="G66" s="254"/>
      <c r="H66" s="254"/>
      <c r="I66" s="254"/>
      <c r="J66" s="254"/>
      <c r="K66" s="254"/>
      <c r="L66" s="254"/>
      <c r="M66" s="254"/>
      <c r="N66" s="254"/>
      <c r="O66" s="254"/>
      <c r="P66" s="254"/>
      <c r="Q66" s="254"/>
      <c r="R66" s="254"/>
      <c r="S66" s="254"/>
      <c r="T66" s="254"/>
      <c r="U66" s="254"/>
      <c r="V66" s="254"/>
      <c r="W66" s="254"/>
      <c r="X66" s="254"/>
      <c r="Y66" s="254"/>
      <c r="Z66" s="321"/>
      <c r="AA66" s="321"/>
      <c r="AB66" s="321"/>
    </row>
    <row r="67" spans="1:28" ht="17.399999999999999">
      <c r="A67" s="323" t="s">
        <v>126</v>
      </c>
      <c r="B67" s="315"/>
      <c r="C67" s="315"/>
      <c r="D67" s="254"/>
      <c r="E67" s="254"/>
      <c r="F67" s="254"/>
      <c r="G67" s="254"/>
      <c r="H67" s="254"/>
      <c r="I67" s="254"/>
      <c r="J67" s="254"/>
      <c r="K67" s="254"/>
      <c r="L67" s="254"/>
      <c r="M67" s="254"/>
      <c r="N67" s="254"/>
      <c r="O67" s="254"/>
      <c r="P67" s="254"/>
      <c r="Q67" s="254"/>
      <c r="R67" s="254"/>
      <c r="S67" s="254"/>
      <c r="T67" s="254"/>
      <c r="U67" s="254"/>
      <c r="V67" s="254"/>
      <c r="W67" s="254"/>
      <c r="X67" s="254"/>
      <c r="Y67" s="254"/>
      <c r="Z67" s="321"/>
      <c r="AA67" s="321"/>
      <c r="AB67" s="321"/>
    </row>
    <row r="68" spans="1:28" ht="17.399999999999999">
      <c r="A68" s="196" t="s">
        <v>127</v>
      </c>
      <c r="B68" s="315"/>
      <c r="C68" s="315"/>
      <c r="D68" s="254"/>
      <c r="E68" s="254"/>
      <c r="F68" s="254"/>
      <c r="G68" s="254"/>
      <c r="H68" s="254"/>
      <c r="I68" s="254"/>
      <c r="J68" s="254"/>
      <c r="K68" s="254"/>
      <c r="L68" s="254"/>
      <c r="M68" s="254"/>
      <c r="N68" s="254"/>
      <c r="O68" s="254"/>
      <c r="P68" s="254"/>
      <c r="Q68" s="254"/>
      <c r="R68" s="254"/>
      <c r="S68" s="254"/>
      <c r="T68" s="254"/>
      <c r="U68" s="254"/>
      <c r="V68" s="254"/>
      <c r="W68" s="254"/>
      <c r="X68" s="254"/>
      <c r="Y68" s="254"/>
      <c r="Z68" s="321"/>
      <c r="AA68" s="321"/>
      <c r="AB68" s="321"/>
    </row>
    <row r="69" spans="1:28" ht="17.399999999999999">
      <c r="A69" s="324" t="s">
        <v>132</v>
      </c>
      <c r="B69" s="315"/>
      <c r="C69" s="315"/>
      <c r="D69" s="254"/>
      <c r="E69" s="254"/>
      <c r="F69" s="254"/>
      <c r="G69" s="254"/>
      <c r="H69" s="254"/>
      <c r="I69" s="254"/>
      <c r="J69" s="254"/>
      <c r="K69" s="254"/>
      <c r="L69" s="254"/>
      <c r="M69" s="254"/>
      <c r="N69" s="254"/>
      <c r="O69" s="254"/>
      <c r="P69" s="254"/>
      <c r="Q69" s="254"/>
      <c r="R69" s="254"/>
      <c r="S69" s="254"/>
      <c r="T69" s="254"/>
      <c r="U69" s="254"/>
      <c r="V69" s="254"/>
      <c r="W69" s="254"/>
      <c r="X69" s="254"/>
      <c r="Y69" s="254"/>
      <c r="Z69" s="321"/>
      <c r="AA69" s="321"/>
      <c r="AB69" s="321"/>
    </row>
    <row r="70" spans="1:28" ht="17.399999999999999">
      <c r="A70" s="240" t="s">
        <v>272</v>
      </c>
      <c r="B70" s="315"/>
      <c r="C70" s="315"/>
      <c r="D70" s="254"/>
      <c r="E70" s="254"/>
      <c r="F70" s="254"/>
      <c r="G70" s="254"/>
      <c r="H70" s="254"/>
      <c r="I70" s="254"/>
      <c r="J70" s="254"/>
      <c r="K70" s="254"/>
      <c r="L70" s="254"/>
      <c r="M70" s="254"/>
      <c r="N70" s="254"/>
      <c r="O70" s="254"/>
      <c r="P70" s="254"/>
      <c r="Q70" s="254"/>
      <c r="R70" s="254"/>
      <c r="S70" s="254"/>
      <c r="T70" s="254"/>
      <c r="U70" s="254"/>
      <c r="V70" s="254"/>
      <c r="W70" s="254"/>
      <c r="X70" s="254"/>
      <c r="Y70" s="254"/>
      <c r="Z70" s="321"/>
      <c r="AA70" s="321"/>
      <c r="AB70" s="321"/>
    </row>
    <row r="71" spans="1:28" ht="17.399999999999999">
      <c r="A71" s="411" t="s">
        <v>1279</v>
      </c>
      <c r="B71" s="315"/>
      <c r="C71" s="315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  <c r="S71" s="254"/>
      <c r="T71" s="254"/>
      <c r="U71" s="254"/>
      <c r="V71" s="254"/>
      <c r="W71" s="254"/>
      <c r="X71" s="254"/>
      <c r="Y71" s="254"/>
      <c r="Z71" s="321"/>
      <c r="AA71" s="321"/>
      <c r="AB71" s="321"/>
    </row>
    <row r="72" spans="1:28" ht="17.399999999999999">
      <c r="A72" s="333" t="s">
        <v>1407</v>
      </c>
      <c r="B72" s="315"/>
      <c r="C72" s="315"/>
      <c r="D72" s="254"/>
      <c r="E72" s="254"/>
      <c r="F72" s="254"/>
      <c r="G72" s="254"/>
      <c r="H72" s="254"/>
      <c r="I72" s="254"/>
      <c r="J72" s="254"/>
      <c r="K72" s="254"/>
      <c r="L72" s="254"/>
      <c r="M72" s="254"/>
      <c r="N72" s="254"/>
      <c r="O72" s="254"/>
      <c r="P72" s="254"/>
      <c r="Q72" s="254"/>
      <c r="R72" s="254"/>
      <c r="S72" s="254"/>
      <c r="T72" s="254"/>
      <c r="U72" s="254"/>
      <c r="V72" s="254"/>
      <c r="W72" s="254"/>
      <c r="X72" s="254"/>
      <c r="Y72" s="254"/>
      <c r="Z72" s="321"/>
      <c r="AA72" s="321"/>
      <c r="AB72" s="321"/>
    </row>
    <row r="73" spans="1:28">
      <c r="A73" s="426" t="s">
        <v>1353</v>
      </c>
    </row>
  </sheetData>
  <mergeCells count="5">
    <mergeCell ref="D1:H1"/>
    <mergeCell ref="I1:J1"/>
    <mergeCell ref="Z1:AB1"/>
    <mergeCell ref="M1:S1"/>
    <mergeCell ref="U1:Y1"/>
  </mergeCells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DADD4-8899-4E69-A5EB-33F0041C3B4B}">
  <dimension ref="A1:M56"/>
  <sheetViews>
    <sheetView workbookViewId="0">
      <selection activeCell="C1" sqref="C1:K1"/>
    </sheetView>
  </sheetViews>
  <sheetFormatPr defaultRowHeight="15.6"/>
  <cols>
    <col min="1" max="1" width="3.69921875" bestFit="1" customWidth="1"/>
    <col min="2" max="2" width="15.19921875" bestFit="1" customWidth="1"/>
    <col min="3" max="3" width="14.3984375" bestFit="1" customWidth="1"/>
    <col min="4" max="4" width="17.296875" bestFit="1" customWidth="1"/>
    <col min="5" max="5" width="19.3984375" bestFit="1" customWidth="1"/>
    <col min="6" max="6" width="15.796875" bestFit="1" customWidth="1"/>
    <col min="7" max="7" width="6.3984375" bestFit="1" customWidth="1"/>
    <col min="8" max="8" width="6.796875" bestFit="1" customWidth="1"/>
    <col min="9" max="9" width="18.09765625" bestFit="1" customWidth="1"/>
    <col min="10" max="10" width="6.5" bestFit="1" customWidth="1"/>
    <col min="11" max="11" width="7.09765625" bestFit="1" customWidth="1"/>
    <col min="12" max="12" width="17.69921875" bestFit="1" customWidth="1"/>
    <col min="13" max="13" width="17.796875" bestFit="1" customWidth="1"/>
  </cols>
  <sheetData>
    <row r="1" spans="1:13" ht="46.8">
      <c r="A1" s="346"/>
      <c r="B1" s="347"/>
      <c r="C1" s="612" t="s">
        <v>1643</v>
      </c>
      <c r="D1" s="612"/>
      <c r="E1" s="612"/>
      <c r="F1" s="612"/>
      <c r="G1" s="612"/>
      <c r="H1" s="612"/>
      <c r="I1" s="612"/>
      <c r="J1" s="612"/>
      <c r="K1" s="612"/>
      <c r="L1" s="254"/>
      <c r="M1" s="373"/>
    </row>
    <row r="2" spans="1:13" ht="17.399999999999999">
      <c r="A2" s="348"/>
      <c r="B2" s="349" t="s">
        <v>1012</v>
      </c>
      <c r="C2" s="350" t="s">
        <v>1013</v>
      </c>
      <c r="D2" s="351" t="s">
        <v>1510</v>
      </c>
      <c r="E2" s="352" t="s">
        <v>1015</v>
      </c>
      <c r="F2" s="352" t="s">
        <v>1016</v>
      </c>
      <c r="G2" s="353" t="s">
        <v>46</v>
      </c>
      <c r="H2" s="354" t="s">
        <v>1017</v>
      </c>
      <c r="I2" s="354" t="s">
        <v>48</v>
      </c>
      <c r="J2" s="354" t="s">
        <v>49</v>
      </c>
      <c r="K2" s="354" t="s">
        <v>295</v>
      </c>
      <c r="L2" s="374" t="s">
        <v>51</v>
      </c>
      <c r="M2" s="374" t="s">
        <v>52</v>
      </c>
    </row>
    <row r="3" spans="1:13" ht="17.399999999999999">
      <c r="A3" s="494">
        <v>1</v>
      </c>
      <c r="B3" s="375" t="s">
        <v>1511</v>
      </c>
      <c r="C3" s="375" t="s">
        <v>1296</v>
      </c>
      <c r="D3" s="41">
        <v>10</v>
      </c>
      <c r="E3" s="41">
        <v>1</v>
      </c>
      <c r="F3" s="41">
        <f>SUM(D3+E3)</f>
        <v>11</v>
      </c>
      <c r="G3" s="41">
        <v>1</v>
      </c>
      <c r="H3" s="41"/>
      <c r="I3" s="41"/>
      <c r="J3" s="41"/>
      <c r="K3" s="41">
        <v>5</v>
      </c>
      <c r="L3" s="41"/>
      <c r="M3" s="41"/>
    </row>
    <row r="4" spans="1:13" ht="17.399999999999999">
      <c r="A4" s="494">
        <v>2</v>
      </c>
      <c r="B4" s="375" t="s">
        <v>1146</v>
      </c>
      <c r="C4" s="375" t="s">
        <v>1179</v>
      </c>
      <c r="D4" s="41">
        <v>7</v>
      </c>
      <c r="E4" s="41">
        <v>1</v>
      </c>
      <c r="F4" s="41">
        <f>SUM(D4+E4)</f>
        <v>8</v>
      </c>
      <c r="G4" s="41"/>
      <c r="H4" s="41"/>
      <c r="I4" s="41"/>
      <c r="J4" s="41"/>
      <c r="K4" s="41"/>
      <c r="L4" s="41">
        <v>1</v>
      </c>
      <c r="M4" s="41"/>
    </row>
    <row r="5" spans="1:13" ht="17.399999999999999">
      <c r="A5" s="494">
        <v>3</v>
      </c>
      <c r="B5" s="375" t="s">
        <v>1295</v>
      </c>
      <c r="C5" s="375" t="s">
        <v>1296</v>
      </c>
      <c r="D5" s="41">
        <v>9</v>
      </c>
      <c r="E5" s="41">
        <v>2</v>
      </c>
      <c r="F5" s="41">
        <f t="shared" ref="F5:F56" si="0">SUM(D5+E5)</f>
        <v>11</v>
      </c>
      <c r="G5" s="41">
        <v>3</v>
      </c>
      <c r="H5" s="41"/>
      <c r="I5" s="41"/>
      <c r="J5" s="41"/>
      <c r="K5" s="41">
        <v>15</v>
      </c>
      <c r="L5" s="41"/>
      <c r="M5" s="41"/>
    </row>
    <row r="6" spans="1:13" ht="17.399999999999999">
      <c r="A6" s="494">
        <v>4</v>
      </c>
      <c r="B6" s="375" t="s">
        <v>1035</v>
      </c>
      <c r="C6" s="375" t="s">
        <v>1036</v>
      </c>
      <c r="D6" s="41">
        <v>8</v>
      </c>
      <c r="E6" s="41">
        <v>1</v>
      </c>
      <c r="F6" s="41">
        <f t="shared" si="0"/>
        <v>9</v>
      </c>
      <c r="G6" s="41"/>
      <c r="H6" s="41"/>
      <c r="I6" s="41"/>
      <c r="J6" s="41"/>
      <c r="K6" s="41"/>
      <c r="L6" s="41"/>
      <c r="M6" s="41"/>
    </row>
    <row r="7" spans="1:13" ht="17.399999999999999">
      <c r="A7" s="494">
        <v>5</v>
      </c>
      <c r="B7" s="375" t="s">
        <v>1093</v>
      </c>
      <c r="C7" s="375" t="s">
        <v>1094</v>
      </c>
      <c r="D7" s="41">
        <v>8</v>
      </c>
      <c r="E7" s="41">
        <v>1</v>
      </c>
      <c r="F7" s="41">
        <f t="shared" si="0"/>
        <v>9</v>
      </c>
      <c r="G7" s="41">
        <v>2</v>
      </c>
      <c r="H7" s="41"/>
      <c r="I7" s="41"/>
      <c r="J7" s="41"/>
      <c r="K7" s="41">
        <v>10</v>
      </c>
      <c r="L7" s="41"/>
      <c r="M7" s="41"/>
    </row>
    <row r="8" spans="1:13" ht="17.399999999999999">
      <c r="A8" s="494">
        <v>6</v>
      </c>
      <c r="B8" s="375" t="s">
        <v>1299</v>
      </c>
      <c r="C8" s="375" t="s">
        <v>1300</v>
      </c>
      <c r="D8" s="41">
        <v>9</v>
      </c>
      <c r="E8" s="41">
        <v>2</v>
      </c>
      <c r="F8" s="41">
        <f t="shared" si="0"/>
        <v>11</v>
      </c>
      <c r="G8" s="41"/>
      <c r="H8" s="41"/>
      <c r="I8" s="41"/>
      <c r="J8" s="41"/>
      <c r="K8" s="41"/>
      <c r="L8" s="41"/>
      <c r="M8" s="41"/>
    </row>
    <row r="9" spans="1:13" ht="17.399999999999999">
      <c r="A9" s="494">
        <v>7</v>
      </c>
      <c r="B9" s="375" t="s">
        <v>1644</v>
      </c>
      <c r="C9" s="375" t="s">
        <v>1645</v>
      </c>
      <c r="D9" s="41">
        <v>3</v>
      </c>
      <c r="E9" s="41"/>
      <c r="F9" s="41">
        <f t="shared" si="0"/>
        <v>3</v>
      </c>
      <c r="G9" s="41"/>
      <c r="H9" s="41"/>
      <c r="I9" s="41"/>
      <c r="J9" s="41"/>
      <c r="K9" s="41"/>
      <c r="L9" s="41"/>
      <c r="M9" s="41"/>
    </row>
    <row r="10" spans="1:13" ht="17.399999999999999">
      <c r="A10" s="494">
        <v>8</v>
      </c>
      <c r="B10" s="375" t="s">
        <v>1144</v>
      </c>
      <c r="C10" s="375" t="s">
        <v>1145</v>
      </c>
      <c r="D10" s="41">
        <v>2</v>
      </c>
      <c r="E10" s="41">
        <v>1</v>
      </c>
      <c r="F10" s="41">
        <f t="shared" si="0"/>
        <v>3</v>
      </c>
      <c r="G10" s="41"/>
      <c r="H10" s="41"/>
      <c r="I10" s="41"/>
      <c r="J10" s="41"/>
      <c r="K10" s="41"/>
      <c r="L10" s="41"/>
      <c r="M10" s="41"/>
    </row>
    <row r="11" spans="1:13" ht="17.399999999999999">
      <c r="A11" s="494">
        <v>9</v>
      </c>
      <c r="B11" s="375" t="s">
        <v>1588</v>
      </c>
      <c r="C11" s="375" t="s">
        <v>1589</v>
      </c>
      <c r="D11" s="41">
        <v>14</v>
      </c>
      <c r="E11" s="41">
        <v>1</v>
      </c>
      <c r="F11" s="41">
        <f t="shared" si="0"/>
        <v>15</v>
      </c>
      <c r="G11" s="41">
        <v>3</v>
      </c>
      <c r="H11" s="41"/>
      <c r="I11" s="41"/>
      <c r="J11" s="41"/>
      <c r="K11" s="41">
        <v>15</v>
      </c>
      <c r="L11" s="41">
        <v>1</v>
      </c>
      <c r="M11" s="41"/>
    </row>
    <row r="12" spans="1:13" ht="17.399999999999999">
      <c r="A12" s="494">
        <v>10</v>
      </c>
      <c r="B12" s="375" t="s">
        <v>1533</v>
      </c>
      <c r="C12" s="375" t="s">
        <v>1532</v>
      </c>
      <c r="D12" s="41">
        <v>10</v>
      </c>
      <c r="E12" s="41">
        <v>4</v>
      </c>
      <c r="F12" s="41">
        <f t="shared" si="0"/>
        <v>14</v>
      </c>
      <c r="G12" s="41">
        <v>3</v>
      </c>
      <c r="H12" s="41"/>
      <c r="I12" s="41"/>
      <c r="J12" s="41"/>
      <c r="K12" s="41">
        <v>15</v>
      </c>
      <c r="L12" s="41"/>
      <c r="M12" s="41"/>
    </row>
    <row r="13" spans="1:13" ht="17.399999999999999">
      <c r="A13" s="494">
        <v>11</v>
      </c>
      <c r="B13" s="375" t="s">
        <v>1646</v>
      </c>
      <c r="C13" s="375" t="s">
        <v>1647</v>
      </c>
      <c r="D13" s="41">
        <v>9</v>
      </c>
      <c r="E13" s="41">
        <v>1</v>
      </c>
      <c r="F13" s="41">
        <f t="shared" si="0"/>
        <v>10</v>
      </c>
      <c r="G13" s="41">
        <v>3</v>
      </c>
      <c r="H13" s="41"/>
      <c r="I13" s="41"/>
      <c r="J13" s="41"/>
      <c r="K13" s="41">
        <v>15</v>
      </c>
      <c r="L13" s="41"/>
      <c r="M13" s="41"/>
    </row>
    <row r="14" spans="1:13" ht="17.399999999999999">
      <c r="A14" s="494">
        <v>12</v>
      </c>
      <c r="B14" s="375" t="s">
        <v>1648</v>
      </c>
      <c r="C14" s="375" t="s">
        <v>1649</v>
      </c>
      <c r="D14" s="41">
        <v>13</v>
      </c>
      <c r="E14" s="41">
        <v>4</v>
      </c>
      <c r="F14" s="41">
        <f t="shared" si="0"/>
        <v>17</v>
      </c>
      <c r="G14" s="41">
        <v>1</v>
      </c>
      <c r="H14" s="41">
        <v>11</v>
      </c>
      <c r="I14" s="41">
        <v>24</v>
      </c>
      <c r="J14" s="41"/>
      <c r="K14" s="41">
        <v>86</v>
      </c>
      <c r="L14" s="41"/>
      <c r="M14" s="41"/>
    </row>
    <row r="15" spans="1:13" ht="17.399999999999999">
      <c r="A15" s="494">
        <v>13</v>
      </c>
      <c r="B15" s="375" t="s">
        <v>1650</v>
      </c>
      <c r="C15" s="375" t="s">
        <v>1651</v>
      </c>
      <c r="D15" s="41">
        <v>7</v>
      </c>
      <c r="E15" s="41"/>
      <c r="F15" s="41">
        <f t="shared" si="0"/>
        <v>7</v>
      </c>
      <c r="G15" s="41"/>
      <c r="H15" s="41"/>
      <c r="I15" s="41"/>
      <c r="J15" s="41"/>
      <c r="K15" s="41"/>
      <c r="L15" s="41"/>
      <c r="M15" s="41"/>
    </row>
    <row r="16" spans="1:13" ht="17.399999999999999">
      <c r="A16" s="494">
        <v>14</v>
      </c>
      <c r="B16" s="375" t="s">
        <v>1584</v>
      </c>
      <c r="C16" s="375" t="s">
        <v>1585</v>
      </c>
      <c r="D16" s="41">
        <v>10</v>
      </c>
      <c r="E16" s="41">
        <v>3</v>
      </c>
      <c r="F16" s="41">
        <f t="shared" si="0"/>
        <v>13</v>
      </c>
      <c r="G16" s="41">
        <v>4</v>
      </c>
      <c r="H16" s="41"/>
      <c r="I16" s="41"/>
      <c r="J16" s="41"/>
      <c r="K16" s="41">
        <v>20</v>
      </c>
      <c r="L16" s="41"/>
      <c r="M16" s="41"/>
    </row>
    <row r="17" spans="1:13" ht="17.399999999999999">
      <c r="A17" s="494">
        <v>15</v>
      </c>
      <c r="B17" s="375" t="s">
        <v>1652</v>
      </c>
      <c r="C17" s="375" t="s">
        <v>1200</v>
      </c>
      <c r="D17" s="41">
        <v>7</v>
      </c>
      <c r="E17" s="41">
        <v>2</v>
      </c>
      <c r="F17" s="41">
        <f t="shared" si="0"/>
        <v>9</v>
      </c>
      <c r="G17" s="41">
        <v>1</v>
      </c>
      <c r="H17" s="41"/>
      <c r="I17" s="41"/>
      <c r="J17" s="41"/>
      <c r="K17" s="41">
        <v>5</v>
      </c>
      <c r="L17" s="41"/>
      <c r="M17" s="41"/>
    </row>
    <row r="18" spans="1:13" ht="17.399999999999999">
      <c r="A18" s="494">
        <v>16</v>
      </c>
      <c r="B18" s="375" t="s">
        <v>1421</v>
      </c>
      <c r="C18" s="375" t="s">
        <v>1236</v>
      </c>
      <c r="D18" s="41">
        <v>9</v>
      </c>
      <c r="E18" s="41">
        <v>2</v>
      </c>
      <c r="F18" s="41">
        <f t="shared" si="0"/>
        <v>11</v>
      </c>
      <c r="G18" s="41">
        <v>1</v>
      </c>
      <c r="H18" s="41"/>
      <c r="I18" s="41"/>
      <c r="J18" s="41"/>
      <c r="K18" s="41">
        <v>5</v>
      </c>
      <c r="L18" s="41"/>
      <c r="M18" s="41"/>
    </row>
    <row r="19" spans="1:13" ht="17.399999999999999">
      <c r="A19" s="494">
        <v>17</v>
      </c>
      <c r="B19" s="375" t="s">
        <v>1653</v>
      </c>
      <c r="C19" s="375" t="s">
        <v>1654</v>
      </c>
      <c r="D19" s="41">
        <v>1</v>
      </c>
      <c r="E19" s="41">
        <v>1</v>
      </c>
      <c r="F19" s="41">
        <f t="shared" si="0"/>
        <v>2</v>
      </c>
      <c r="G19" s="41"/>
      <c r="H19" s="41"/>
      <c r="I19" s="41"/>
      <c r="J19" s="41"/>
      <c r="K19" s="41"/>
      <c r="L19" s="41"/>
      <c r="M19" s="41"/>
    </row>
    <row r="20" spans="1:13" ht="17.399999999999999">
      <c r="A20" s="494">
        <v>18</v>
      </c>
      <c r="B20" s="375" t="s">
        <v>1655</v>
      </c>
      <c r="C20" s="375" t="s">
        <v>1079</v>
      </c>
      <c r="D20" s="41">
        <v>3</v>
      </c>
      <c r="E20" s="41">
        <v>1</v>
      </c>
      <c r="F20" s="41">
        <f t="shared" si="0"/>
        <v>4</v>
      </c>
      <c r="G20" s="41"/>
      <c r="H20" s="41"/>
      <c r="I20" s="41"/>
      <c r="J20" s="41"/>
      <c r="K20" s="41"/>
      <c r="L20" s="41"/>
      <c r="M20" s="41"/>
    </row>
    <row r="21" spans="1:13" ht="17.399999999999999">
      <c r="A21" s="494">
        <v>19</v>
      </c>
      <c r="B21" s="375" t="s">
        <v>1656</v>
      </c>
      <c r="C21" s="375" t="s">
        <v>1445</v>
      </c>
      <c r="D21" s="41">
        <v>10</v>
      </c>
      <c r="E21" s="41">
        <v>2</v>
      </c>
      <c r="F21" s="41">
        <f t="shared" si="0"/>
        <v>12</v>
      </c>
      <c r="G21" s="41">
        <v>11</v>
      </c>
      <c r="H21" s="41"/>
      <c r="I21" s="41"/>
      <c r="J21" s="41"/>
      <c r="K21" s="41">
        <v>55</v>
      </c>
      <c r="L21" s="41">
        <v>2</v>
      </c>
      <c r="M21" s="41"/>
    </row>
    <row r="22" spans="1:13" ht="17.399999999999999">
      <c r="A22" s="494">
        <v>20</v>
      </c>
      <c r="B22" s="375" t="s">
        <v>1657</v>
      </c>
      <c r="C22" s="375" t="s">
        <v>1658</v>
      </c>
      <c r="D22" s="41">
        <v>10</v>
      </c>
      <c r="E22" s="41">
        <v>2</v>
      </c>
      <c r="F22" s="41">
        <f t="shared" si="0"/>
        <v>12</v>
      </c>
      <c r="G22" s="41"/>
      <c r="H22" s="41"/>
      <c r="I22" s="41"/>
      <c r="J22" s="41"/>
      <c r="K22" s="41"/>
      <c r="L22" s="41"/>
      <c r="M22" s="41"/>
    </row>
    <row r="23" spans="1:13" ht="17.399999999999999">
      <c r="A23" s="494">
        <v>21</v>
      </c>
      <c r="B23" s="375" t="s">
        <v>1288</v>
      </c>
      <c r="C23" s="375" t="s">
        <v>1293</v>
      </c>
      <c r="D23" s="41">
        <v>7</v>
      </c>
      <c r="E23" s="41">
        <v>3</v>
      </c>
      <c r="F23" s="41">
        <f t="shared" si="0"/>
        <v>10</v>
      </c>
      <c r="G23" s="41"/>
      <c r="H23" s="41"/>
      <c r="I23" s="41"/>
      <c r="J23" s="41"/>
      <c r="K23" s="41"/>
      <c r="L23" s="41"/>
      <c r="M23" s="41"/>
    </row>
    <row r="24" spans="1:13" ht="17.399999999999999">
      <c r="A24" s="494">
        <v>22</v>
      </c>
      <c r="B24" s="375" t="s">
        <v>1659</v>
      </c>
      <c r="C24" s="375" t="s">
        <v>1660</v>
      </c>
      <c r="D24" s="41">
        <v>10</v>
      </c>
      <c r="E24" s="41">
        <v>1</v>
      </c>
      <c r="F24" s="41">
        <f t="shared" si="0"/>
        <v>11</v>
      </c>
      <c r="G24" s="41">
        <v>2</v>
      </c>
      <c r="H24" s="41"/>
      <c r="I24" s="41"/>
      <c r="J24" s="41"/>
      <c r="K24" s="41">
        <v>10</v>
      </c>
      <c r="L24" s="41"/>
      <c r="M24" s="41"/>
    </row>
    <row r="25" spans="1:13" ht="17.399999999999999">
      <c r="A25" s="494">
        <v>23</v>
      </c>
      <c r="B25" s="375" t="s">
        <v>1055</v>
      </c>
      <c r="C25" s="375" t="s">
        <v>1056</v>
      </c>
      <c r="D25" s="41">
        <v>13</v>
      </c>
      <c r="E25" s="41">
        <v>2</v>
      </c>
      <c r="F25" s="41">
        <f t="shared" si="0"/>
        <v>15</v>
      </c>
      <c r="G25" s="41">
        <v>1</v>
      </c>
      <c r="H25" s="41"/>
      <c r="I25" s="41"/>
      <c r="J25" s="41"/>
      <c r="K25" s="41">
        <v>5</v>
      </c>
      <c r="L25" s="41"/>
      <c r="M25" s="41"/>
    </row>
    <row r="26" spans="1:13" ht="17.399999999999999">
      <c r="A26" s="494">
        <v>24</v>
      </c>
      <c r="B26" s="375" t="s">
        <v>1751</v>
      </c>
      <c r="C26" s="375" t="s">
        <v>1752</v>
      </c>
      <c r="D26" s="41">
        <v>7</v>
      </c>
      <c r="E26" s="41">
        <v>4</v>
      </c>
      <c r="F26" s="41">
        <f t="shared" si="0"/>
        <v>11</v>
      </c>
      <c r="G26" s="41">
        <v>1</v>
      </c>
      <c r="H26" s="41"/>
      <c r="I26" s="41"/>
      <c r="J26" s="41"/>
      <c r="K26" s="41">
        <v>5</v>
      </c>
      <c r="L26" s="41"/>
      <c r="M26" s="41"/>
    </row>
    <row r="27" spans="1:13" ht="17.399999999999999">
      <c r="A27" s="494">
        <v>25</v>
      </c>
      <c r="B27" s="375" t="s">
        <v>1733</v>
      </c>
      <c r="C27" s="375" t="s">
        <v>1734</v>
      </c>
      <c r="D27" s="41">
        <v>3</v>
      </c>
      <c r="E27" s="41">
        <v>1</v>
      </c>
      <c r="F27" s="41">
        <f t="shared" si="0"/>
        <v>4</v>
      </c>
      <c r="G27" s="41"/>
      <c r="H27" s="41"/>
      <c r="I27" s="41"/>
      <c r="J27" s="41"/>
      <c r="K27" s="41"/>
      <c r="L27" s="41"/>
      <c r="M27" s="41"/>
    </row>
    <row r="28" spans="1:13" ht="17.399999999999999">
      <c r="A28" s="494">
        <v>26</v>
      </c>
      <c r="B28" s="375" t="s">
        <v>1099</v>
      </c>
      <c r="C28" s="375" t="s">
        <v>1096</v>
      </c>
      <c r="D28" s="41">
        <v>3</v>
      </c>
      <c r="E28" s="41">
        <v>2</v>
      </c>
      <c r="F28" s="41">
        <f t="shared" si="0"/>
        <v>5</v>
      </c>
      <c r="G28" s="41"/>
      <c r="H28" s="41"/>
      <c r="I28" s="41"/>
      <c r="J28" s="41"/>
      <c r="K28" s="41"/>
      <c r="L28" s="41"/>
      <c r="M28" s="41"/>
    </row>
    <row r="29" spans="1:13" ht="17.399999999999999">
      <c r="A29" s="494">
        <v>27</v>
      </c>
      <c r="B29" s="375" t="s">
        <v>1305</v>
      </c>
      <c r="C29" s="375" t="s">
        <v>1306</v>
      </c>
      <c r="D29" s="41">
        <v>12</v>
      </c>
      <c r="E29" s="41">
        <v>3</v>
      </c>
      <c r="F29" s="41">
        <f t="shared" si="0"/>
        <v>15</v>
      </c>
      <c r="G29" s="41">
        <v>1</v>
      </c>
      <c r="H29" s="41"/>
      <c r="I29" s="41"/>
      <c r="J29" s="41"/>
      <c r="K29" s="41">
        <v>5</v>
      </c>
      <c r="L29" s="41"/>
      <c r="M29" s="41"/>
    </row>
    <row r="30" spans="1:13" ht="17.399999999999999">
      <c r="A30" s="494">
        <v>28</v>
      </c>
      <c r="B30" s="375" t="s">
        <v>1149</v>
      </c>
      <c r="C30" s="375" t="s">
        <v>1150</v>
      </c>
      <c r="D30" s="41">
        <v>10</v>
      </c>
      <c r="E30" s="41">
        <v>4</v>
      </c>
      <c r="F30" s="41">
        <f t="shared" si="0"/>
        <v>14</v>
      </c>
      <c r="G30" s="41"/>
      <c r="H30" s="41"/>
      <c r="I30" s="41"/>
      <c r="J30" s="41"/>
      <c r="K30" s="41"/>
      <c r="L30" s="41">
        <v>2</v>
      </c>
      <c r="M30" s="41"/>
    </row>
    <row r="31" spans="1:13" ht="17.399999999999999">
      <c r="A31" s="494">
        <v>29</v>
      </c>
      <c r="B31" s="375" t="s">
        <v>1661</v>
      </c>
      <c r="C31" s="375" t="s">
        <v>1662</v>
      </c>
      <c r="D31" s="41">
        <v>5</v>
      </c>
      <c r="E31" s="41"/>
      <c r="F31" s="41">
        <f t="shared" si="0"/>
        <v>5</v>
      </c>
      <c r="G31" s="41"/>
      <c r="H31" s="41"/>
      <c r="I31" s="41"/>
      <c r="J31" s="41"/>
      <c r="K31" s="41"/>
      <c r="L31" s="41"/>
      <c r="M31" s="41"/>
    </row>
    <row r="32" spans="1:13" ht="17.399999999999999">
      <c r="A32" s="494">
        <v>30</v>
      </c>
      <c r="B32" s="375" t="s">
        <v>1663</v>
      </c>
      <c r="C32" s="375" t="s">
        <v>1026</v>
      </c>
      <c r="D32" s="41"/>
      <c r="E32" s="41"/>
      <c r="F32" s="41">
        <f t="shared" si="0"/>
        <v>0</v>
      </c>
      <c r="G32" s="41"/>
      <c r="H32" s="41"/>
      <c r="I32" s="41"/>
      <c r="J32" s="41"/>
      <c r="K32" s="41"/>
      <c r="L32" s="41"/>
      <c r="M32" s="41"/>
    </row>
    <row r="33" spans="1:13" ht="17.399999999999999">
      <c r="A33" s="494">
        <v>31</v>
      </c>
      <c r="B33" s="375" t="s">
        <v>1063</v>
      </c>
      <c r="C33" s="375" t="s">
        <v>1064</v>
      </c>
      <c r="D33" s="41"/>
      <c r="E33" s="41"/>
      <c r="F33" s="41">
        <f t="shared" si="0"/>
        <v>0</v>
      </c>
      <c r="G33" s="41"/>
      <c r="H33" s="41"/>
      <c r="I33" s="41"/>
      <c r="J33" s="41"/>
      <c r="K33" s="41"/>
      <c r="L33" s="41"/>
      <c r="M33" s="41"/>
    </row>
    <row r="34" spans="1:13" ht="17.399999999999999">
      <c r="A34" s="494">
        <v>32</v>
      </c>
      <c r="B34" s="375" t="s">
        <v>1664</v>
      </c>
      <c r="C34" s="375" t="s">
        <v>1068</v>
      </c>
      <c r="D34" s="41">
        <v>1</v>
      </c>
      <c r="E34" s="41">
        <v>1</v>
      </c>
      <c r="F34" s="41">
        <f t="shared" si="0"/>
        <v>2</v>
      </c>
      <c r="G34" s="41"/>
      <c r="H34" s="41"/>
      <c r="I34" s="41"/>
      <c r="J34" s="41"/>
      <c r="K34" s="41"/>
      <c r="L34" s="41"/>
      <c r="M34" s="41"/>
    </row>
    <row r="35" spans="1:13" ht="17.399999999999999">
      <c r="A35" s="494">
        <v>33</v>
      </c>
      <c r="B35" s="375" t="s">
        <v>1512</v>
      </c>
      <c r="C35" s="375" t="s">
        <v>1513</v>
      </c>
      <c r="D35" s="41">
        <v>8</v>
      </c>
      <c r="E35" s="41">
        <v>2</v>
      </c>
      <c r="F35" s="41">
        <f t="shared" si="0"/>
        <v>10</v>
      </c>
      <c r="G35" s="41">
        <v>1</v>
      </c>
      <c r="H35" s="41"/>
      <c r="I35" s="41"/>
      <c r="J35" s="41"/>
      <c r="K35" s="41">
        <v>5</v>
      </c>
      <c r="L35" s="41"/>
      <c r="M35" s="41"/>
    </row>
    <row r="36" spans="1:13" ht="17.399999999999999">
      <c r="A36" s="494">
        <v>34</v>
      </c>
      <c r="B36" s="375" t="s">
        <v>1241</v>
      </c>
      <c r="C36" s="375" t="s">
        <v>1068</v>
      </c>
      <c r="D36" s="41">
        <v>13</v>
      </c>
      <c r="E36" s="41">
        <v>3</v>
      </c>
      <c r="F36" s="41">
        <f t="shared" si="0"/>
        <v>16</v>
      </c>
      <c r="G36" s="41"/>
      <c r="H36" s="41"/>
      <c r="I36" s="41"/>
      <c r="J36" s="41"/>
      <c r="K36" s="41"/>
      <c r="L36" s="41">
        <v>1</v>
      </c>
      <c r="M36" s="41"/>
    </row>
    <row r="37" spans="1:13" ht="17.399999999999999">
      <c r="A37" s="494">
        <v>35</v>
      </c>
      <c r="B37" s="375" t="s">
        <v>1623</v>
      </c>
      <c r="C37" s="375" t="s">
        <v>1308</v>
      </c>
      <c r="D37" s="41">
        <v>11</v>
      </c>
      <c r="E37" s="41">
        <v>1</v>
      </c>
      <c r="F37" s="41">
        <f t="shared" si="0"/>
        <v>12</v>
      </c>
      <c r="G37" s="41">
        <v>3</v>
      </c>
      <c r="H37" s="41"/>
      <c r="I37" s="41"/>
      <c r="J37" s="41"/>
      <c r="K37" s="41">
        <v>15</v>
      </c>
      <c r="L37" s="41"/>
      <c r="M37" s="41">
        <v>1</v>
      </c>
    </row>
    <row r="38" spans="1:13" ht="17.399999999999999">
      <c r="A38" s="494">
        <v>36</v>
      </c>
      <c r="B38" s="375" t="s">
        <v>1665</v>
      </c>
      <c r="C38" s="375" t="s">
        <v>1666</v>
      </c>
      <c r="D38" s="41">
        <v>7</v>
      </c>
      <c r="E38" s="41">
        <v>2</v>
      </c>
      <c r="F38" s="41">
        <f t="shared" si="0"/>
        <v>9</v>
      </c>
      <c r="G38" s="41">
        <v>3</v>
      </c>
      <c r="H38" s="41"/>
      <c r="I38" s="41"/>
      <c r="J38" s="41"/>
      <c r="K38" s="41">
        <v>15</v>
      </c>
      <c r="L38" s="41"/>
      <c r="M38" s="41">
        <v>1</v>
      </c>
    </row>
    <row r="39" spans="1:13" ht="17.399999999999999">
      <c r="A39" s="494">
        <v>37</v>
      </c>
      <c r="B39" s="375" t="s">
        <v>1667</v>
      </c>
      <c r="C39" s="375" t="s">
        <v>1668</v>
      </c>
      <c r="D39" s="41">
        <v>9</v>
      </c>
      <c r="E39" s="41">
        <v>2</v>
      </c>
      <c r="F39" s="41">
        <f t="shared" si="0"/>
        <v>11</v>
      </c>
      <c r="G39" s="41">
        <v>1</v>
      </c>
      <c r="H39" s="41"/>
      <c r="I39" s="41"/>
      <c r="J39" s="41"/>
      <c r="K39" s="41">
        <v>5</v>
      </c>
      <c r="L39" s="41"/>
      <c r="M39" s="41"/>
    </row>
    <row r="40" spans="1:13" ht="17.399999999999999">
      <c r="A40" s="494">
        <v>38</v>
      </c>
      <c r="B40" s="375" t="s">
        <v>1731</v>
      </c>
      <c r="C40" s="375" t="s">
        <v>1732</v>
      </c>
      <c r="D40" s="41">
        <v>11</v>
      </c>
      <c r="E40" s="41">
        <v>4</v>
      </c>
      <c r="F40" s="41">
        <f t="shared" si="0"/>
        <v>15</v>
      </c>
      <c r="G40" s="41"/>
      <c r="H40" s="41">
        <v>3</v>
      </c>
      <c r="I40" s="41">
        <v>7</v>
      </c>
      <c r="J40" s="41"/>
      <c r="K40" s="41">
        <v>23</v>
      </c>
      <c r="L40" s="41"/>
      <c r="M40" s="41"/>
    </row>
    <row r="41" spans="1:13" ht="17.399999999999999">
      <c r="A41" s="494">
        <v>39</v>
      </c>
      <c r="B41" s="375" t="s">
        <v>1493</v>
      </c>
      <c r="C41" s="375" t="s">
        <v>1494</v>
      </c>
      <c r="D41" s="41">
        <v>6</v>
      </c>
      <c r="E41" s="41">
        <v>1</v>
      </c>
      <c r="F41" s="41">
        <f t="shared" si="0"/>
        <v>7</v>
      </c>
      <c r="G41" s="41"/>
      <c r="H41" s="41"/>
      <c r="I41" s="41"/>
      <c r="J41" s="41"/>
      <c r="K41" s="41"/>
      <c r="L41" s="41"/>
      <c r="M41" s="41"/>
    </row>
    <row r="42" spans="1:13" ht="17.399999999999999">
      <c r="A42" s="494">
        <v>40</v>
      </c>
      <c r="B42" s="375" t="s">
        <v>1101</v>
      </c>
      <c r="C42" s="375" t="s">
        <v>1102</v>
      </c>
      <c r="D42" s="41">
        <v>2</v>
      </c>
      <c r="E42" s="41"/>
      <c r="F42" s="41">
        <f t="shared" si="0"/>
        <v>2</v>
      </c>
      <c r="G42" s="41"/>
      <c r="H42" s="41"/>
      <c r="I42" s="41"/>
      <c r="J42" s="41"/>
      <c r="K42" s="41"/>
      <c r="L42" s="41"/>
      <c r="M42" s="41"/>
    </row>
    <row r="43" spans="1:13" ht="17.399999999999999">
      <c r="A43" s="494">
        <v>41</v>
      </c>
      <c r="B43" s="375" t="s">
        <v>1413</v>
      </c>
      <c r="C43" s="375" t="s">
        <v>1414</v>
      </c>
      <c r="D43" s="41">
        <v>1</v>
      </c>
      <c r="E43" s="41"/>
      <c r="F43" s="41">
        <f t="shared" si="0"/>
        <v>1</v>
      </c>
      <c r="G43" s="41"/>
      <c r="H43" s="41"/>
      <c r="I43" s="41"/>
      <c r="J43" s="41"/>
      <c r="K43" s="41"/>
      <c r="L43" s="41"/>
      <c r="M43" s="41"/>
    </row>
    <row r="44" spans="1:13" ht="17.399999999999999">
      <c r="A44" s="494">
        <v>42</v>
      </c>
      <c r="B44" s="375" t="s">
        <v>1669</v>
      </c>
      <c r="C44" s="375" t="s">
        <v>1296</v>
      </c>
      <c r="D44" s="41">
        <v>8</v>
      </c>
      <c r="E44" s="41">
        <v>3</v>
      </c>
      <c r="F44" s="41">
        <f t="shared" si="0"/>
        <v>11</v>
      </c>
      <c r="G44" s="41">
        <v>1</v>
      </c>
      <c r="H44" s="41"/>
      <c r="I44" s="41"/>
      <c r="J44" s="41"/>
      <c r="K44" s="41">
        <v>5</v>
      </c>
      <c r="L44" s="41">
        <v>2</v>
      </c>
      <c r="M44" s="41"/>
    </row>
    <row r="45" spans="1:13" ht="17.399999999999999">
      <c r="A45" s="494">
        <v>43</v>
      </c>
      <c r="B45" s="375" t="s">
        <v>1188</v>
      </c>
      <c r="C45" s="375" t="s">
        <v>1098</v>
      </c>
      <c r="D45" s="41">
        <v>9</v>
      </c>
      <c r="E45" s="41">
        <v>1</v>
      </c>
      <c r="F45" s="41">
        <f t="shared" si="0"/>
        <v>10</v>
      </c>
      <c r="G45" s="41"/>
      <c r="H45" s="41"/>
      <c r="I45" s="41"/>
      <c r="J45" s="41"/>
      <c r="K45" s="41"/>
      <c r="L45" s="41"/>
      <c r="M45" s="41"/>
    </row>
    <row r="46" spans="1:13" ht="17.399999999999999">
      <c r="A46" s="494">
        <v>44</v>
      </c>
      <c r="B46" s="375" t="s">
        <v>1670</v>
      </c>
      <c r="C46" s="375" t="s">
        <v>1671</v>
      </c>
      <c r="D46" s="41">
        <v>6</v>
      </c>
      <c r="E46" s="41">
        <v>1</v>
      </c>
      <c r="F46" s="41">
        <f t="shared" si="0"/>
        <v>7</v>
      </c>
      <c r="G46" s="41"/>
      <c r="H46" s="41"/>
      <c r="I46" s="41"/>
      <c r="J46" s="41"/>
      <c r="K46" s="41"/>
      <c r="L46" s="41"/>
      <c r="M46" s="41"/>
    </row>
    <row r="47" spans="1:13" ht="17.399999999999999">
      <c r="A47" s="494">
        <v>45</v>
      </c>
      <c r="B47" s="375" t="s">
        <v>1082</v>
      </c>
      <c r="C47" s="375" t="s">
        <v>1083</v>
      </c>
      <c r="D47" s="41">
        <v>7</v>
      </c>
      <c r="E47" s="41">
        <v>1</v>
      </c>
      <c r="F47" s="41">
        <f t="shared" si="0"/>
        <v>8</v>
      </c>
      <c r="G47" s="41"/>
      <c r="H47" s="41"/>
      <c r="I47" s="41"/>
      <c r="J47" s="41"/>
      <c r="K47" s="41"/>
      <c r="L47" s="41">
        <v>1</v>
      </c>
      <c r="M47" s="41"/>
    </row>
    <row r="48" spans="1:13" ht="17.399999999999999">
      <c r="A48" s="494">
        <v>46</v>
      </c>
      <c r="B48" s="375" t="s">
        <v>1672</v>
      </c>
      <c r="C48" s="375" t="s">
        <v>1673</v>
      </c>
      <c r="D48" s="41">
        <v>7</v>
      </c>
      <c r="E48" s="41">
        <v>3</v>
      </c>
      <c r="F48" s="41">
        <f t="shared" si="0"/>
        <v>10</v>
      </c>
      <c r="G48" s="41">
        <v>1</v>
      </c>
      <c r="H48" s="41"/>
      <c r="I48" s="41"/>
      <c r="J48" s="41"/>
      <c r="K48" s="41">
        <v>5</v>
      </c>
      <c r="L48" s="41"/>
      <c r="M48" s="41"/>
    </row>
    <row r="49" spans="1:13" ht="17.399999999999999">
      <c r="A49" s="494">
        <v>47</v>
      </c>
      <c r="B49" s="375" t="s">
        <v>1674</v>
      </c>
      <c r="C49" s="375" t="s">
        <v>1145</v>
      </c>
      <c r="D49" s="41">
        <v>3</v>
      </c>
      <c r="E49" s="41"/>
      <c r="F49" s="41">
        <f t="shared" si="0"/>
        <v>3</v>
      </c>
      <c r="G49" s="41"/>
      <c r="H49" s="41"/>
      <c r="I49" s="41"/>
      <c r="J49" s="41"/>
      <c r="K49" s="41"/>
      <c r="L49" s="41"/>
      <c r="M49" s="41"/>
    </row>
    <row r="50" spans="1:13" ht="17.399999999999999">
      <c r="A50" s="494">
        <v>48</v>
      </c>
      <c r="B50" s="375" t="s">
        <v>1294</v>
      </c>
      <c r="C50" s="375" t="s">
        <v>1081</v>
      </c>
      <c r="D50" s="113">
        <v>14</v>
      </c>
      <c r="E50" s="113">
        <v>2</v>
      </c>
      <c r="F50" s="41">
        <f t="shared" si="0"/>
        <v>16</v>
      </c>
      <c r="G50" s="41">
        <v>5</v>
      </c>
      <c r="H50" s="41">
        <v>1</v>
      </c>
      <c r="I50" s="41"/>
      <c r="J50" s="41"/>
      <c r="K50" s="41">
        <v>28</v>
      </c>
      <c r="L50" s="41"/>
      <c r="M50" s="41"/>
    </row>
    <row r="51" spans="1:13" ht="17.399999999999999">
      <c r="A51" s="494">
        <v>49</v>
      </c>
      <c r="B51" s="375" t="s">
        <v>1675</v>
      </c>
      <c r="C51" s="375" t="s">
        <v>1676</v>
      </c>
      <c r="D51" s="113">
        <v>9</v>
      </c>
      <c r="E51" s="113">
        <v>3</v>
      </c>
      <c r="F51" s="41">
        <f t="shared" si="0"/>
        <v>12</v>
      </c>
      <c r="G51" s="41"/>
      <c r="H51" s="41"/>
      <c r="I51" s="41"/>
      <c r="J51" s="41"/>
      <c r="K51" s="41"/>
      <c r="L51" s="41"/>
      <c r="M51" s="41"/>
    </row>
    <row r="52" spans="1:13" ht="17.399999999999999">
      <c r="A52" s="494">
        <v>50</v>
      </c>
      <c r="B52" s="375" t="s">
        <v>1677</v>
      </c>
      <c r="C52" s="375" t="s">
        <v>1678</v>
      </c>
      <c r="D52" s="113">
        <v>7</v>
      </c>
      <c r="E52" s="113">
        <v>3</v>
      </c>
      <c r="F52" s="41">
        <f t="shared" si="0"/>
        <v>10</v>
      </c>
      <c r="G52" s="41">
        <v>3</v>
      </c>
      <c r="H52" s="41"/>
      <c r="I52" s="41"/>
      <c r="J52" s="41"/>
      <c r="K52" s="41">
        <v>15</v>
      </c>
      <c r="L52" s="41"/>
      <c r="M52" s="41"/>
    </row>
    <row r="53" spans="1:13" ht="17.399999999999999">
      <c r="A53" s="494">
        <v>51</v>
      </c>
      <c r="B53" s="375" t="s">
        <v>1088</v>
      </c>
      <c r="C53" s="375" t="s">
        <v>1048</v>
      </c>
      <c r="D53" s="113">
        <v>4</v>
      </c>
      <c r="E53" s="113">
        <v>1</v>
      </c>
      <c r="F53" s="41">
        <f t="shared" si="0"/>
        <v>5</v>
      </c>
      <c r="G53" s="41">
        <v>1</v>
      </c>
      <c r="H53" s="41"/>
      <c r="I53" s="41"/>
      <c r="J53" s="41"/>
      <c r="K53" s="41">
        <v>5</v>
      </c>
      <c r="L53" s="41">
        <v>1</v>
      </c>
      <c r="M53" s="41"/>
    </row>
    <row r="54" spans="1:13" ht="17.399999999999999">
      <c r="A54" s="494">
        <v>52</v>
      </c>
      <c r="B54" s="375" t="s">
        <v>1679</v>
      </c>
      <c r="C54" s="375" t="s">
        <v>1680</v>
      </c>
      <c r="D54" s="41">
        <v>2</v>
      </c>
      <c r="E54" s="41"/>
      <c r="F54" s="41">
        <f t="shared" si="0"/>
        <v>2</v>
      </c>
      <c r="G54" s="41"/>
      <c r="H54" s="41"/>
      <c r="I54" s="41"/>
      <c r="J54" s="41"/>
      <c r="K54" s="41"/>
      <c r="L54" s="41"/>
      <c r="M54" s="41"/>
    </row>
    <row r="55" spans="1:13" ht="17.399999999999999">
      <c r="A55" s="494">
        <v>53</v>
      </c>
      <c r="B55" s="375" t="s">
        <v>1681</v>
      </c>
      <c r="C55" s="375" t="s">
        <v>1682</v>
      </c>
      <c r="D55" s="41">
        <v>6</v>
      </c>
      <c r="E55" s="41">
        <v>3</v>
      </c>
      <c r="F55" s="41">
        <f t="shared" si="0"/>
        <v>9</v>
      </c>
      <c r="G55" s="41"/>
      <c r="H55" s="41"/>
      <c r="I55" s="41"/>
      <c r="J55" s="41"/>
      <c r="K55" s="41"/>
      <c r="L55" s="41">
        <v>1</v>
      </c>
      <c r="M55" s="41"/>
    </row>
    <row r="56" spans="1:13" ht="17.399999999999999">
      <c r="A56" s="494">
        <v>54</v>
      </c>
      <c r="B56" s="375" t="s">
        <v>1514</v>
      </c>
      <c r="C56" s="375" t="s">
        <v>1046</v>
      </c>
      <c r="D56" s="41">
        <v>11</v>
      </c>
      <c r="E56" s="41">
        <v>3</v>
      </c>
      <c r="F56" s="41">
        <f t="shared" si="0"/>
        <v>14</v>
      </c>
      <c r="G56" s="41">
        <v>1</v>
      </c>
      <c r="H56" s="41"/>
      <c r="I56" s="41"/>
      <c r="J56" s="41"/>
      <c r="K56" s="41">
        <v>5</v>
      </c>
      <c r="L56" s="41"/>
      <c r="M56" s="41"/>
    </row>
  </sheetData>
  <mergeCells count="1">
    <mergeCell ref="C1:K1"/>
  </mergeCells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8E066-691D-4352-A570-C1A533A2A9F8}">
  <dimension ref="A1:AB70"/>
  <sheetViews>
    <sheetView zoomScaleNormal="100" workbookViewId="0">
      <pane xSplit="1" topLeftCell="B1" activePane="topRight" state="frozen"/>
      <selection pane="topRight" activeCell="Z4" sqref="Z4"/>
    </sheetView>
  </sheetViews>
  <sheetFormatPr defaultRowHeight="15.6"/>
  <cols>
    <col min="1" max="1" width="29" bestFit="1" customWidth="1"/>
    <col min="2" max="2" width="18.796875" bestFit="1" customWidth="1"/>
    <col min="3" max="3" width="11.5" bestFit="1" customWidth="1"/>
    <col min="4" max="4" width="8.19921875" bestFit="1" customWidth="1"/>
    <col min="5" max="5" width="7" bestFit="1" customWidth="1"/>
    <col min="6" max="6" width="8.69921875" bestFit="1" customWidth="1"/>
    <col min="7" max="7" width="9.296875" bestFit="1" customWidth="1"/>
    <col min="8" max="8" width="7.8984375" bestFit="1" customWidth="1"/>
    <col min="9" max="9" width="10.296875" customWidth="1"/>
    <col min="10" max="10" width="8.8984375" bestFit="1" customWidth="1"/>
    <col min="11" max="11" width="6.296875" bestFit="1" customWidth="1"/>
    <col min="12" max="12" width="17.3984375" bestFit="1" customWidth="1"/>
    <col min="13" max="13" width="7.19921875" bestFit="1" customWidth="1"/>
    <col min="14" max="14" width="9.296875" customWidth="1"/>
    <col min="15" max="15" width="9.296875" bestFit="1" customWidth="1"/>
    <col min="16" max="16" width="9.5" bestFit="1" customWidth="1"/>
    <col min="17" max="17" width="15.59765625" customWidth="1"/>
    <col min="18" max="18" width="9.19921875" bestFit="1" customWidth="1"/>
    <col min="19" max="19" width="10.19921875" bestFit="1" customWidth="1"/>
    <col min="20" max="20" width="8.09765625" customWidth="1"/>
    <col min="21" max="21" width="9.69921875" bestFit="1" customWidth="1"/>
    <col min="22" max="22" width="17.3984375" bestFit="1" customWidth="1"/>
    <col min="23" max="23" width="10.296875" bestFit="1" customWidth="1"/>
    <col min="24" max="24" width="8.5" bestFit="1" customWidth="1"/>
    <col min="25" max="25" width="8.5" customWidth="1"/>
    <col min="26" max="26" width="7.8984375" bestFit="1" customWidth="1"/>
    <col min="27" max="27" width="11.19921875" bestFit="1" customWidth="1"/>
    <col min="28" max="28" width="7.5" bestFit="1" customWidth="1"/>
  </cols>
  <sheetData>
    <row r="1" spans="1:28" ht="17.399999999999999">
      <c r="A1" s="315"/>
      <c r="B1" s="315"/>
      <c r="C1" s="477" t="s">
        <v>9</v>
      </c>
      <c r="D1" s="644" t="s">
        <v>1516</v>
      </c>
      <c r="E1" s="635"/>
      <c r="F1" s="635"/>
      <c r="G1" s="635"/>
      <c r="H1" s="635"/>
      <c r="I1" s="635"/>
      <c r="J1" s="635"/>
      <c r="K1" s="635"/>
      <c r="L1" s="635"/>
      <c r="M1" s="645" t="s">
        <v>497</v>
      </c>
      <c r="N1" s="646"/>
      <c r="O1" s="618" t="s">
        <v>1516</v>
      </c>
      <c r="P1" s="616"/>
      <c r="Q1" s="617"/>
      <c r="R1" s="565" t="s">
        <v>497</v>
      </c>
      <c r="S1" s="566"/>
      <c r="T1" s="618" t="s">
        <v>1516</v>
      </c>
      <c r="U1" s="616"/>
      <c r="V1" s="616"/>
      <c r="W1" s="616"/>
      <c r="X1" s="616"/>
      <c r="Y1" s="617"/>
      <c r="Z1" s="641" t="s">
        <v>311</v>
      </c>
      <c r="AA1" s="641"/>
      <c r="AB1" s="641"/>
    </row>
    <row r="2" spans="1:28" ht="17.399999999999999">
      <c r="A2" s="133" t="s">
        <v>45</v>
      </c>
      <c r="B2" s="133" t="s">
        <v>53</v>
      </c>
      <c r="C2" s="478" t="s">
        <v>1640</v>
      </c>
      <c r="D2" s="327" t="s">
        <v>27</v>
      </c>
      <c r="E2" s="327" t="s">
        <v>1605</v>
      </c>
      <c r="F2" s="224" t="s">
        <v>28</v>
      </c>
      <c r="G2" s="327" t="s">
        <v>1604</v>
      </c>
      <c r="H2" s="224" t="s">
        <v>24</v>
      </c>
      <c r="I2" s="327" t="s">
        <v>25</v>
      </c>
      <c r="J2" s="224" t="s">
        <v>115</v>
      </c>
      <c r="K2" s="224" t="s">
        <v>30</v>
      </c>
      <c r="L2" s="327" t="s">
        <v>26</v>
      </c>
      <c r="M2" s="312" t="s">
        <v>1550</v>
      </c>
      <c r="N2" s="193" t="s">
        <v>1174</v>
      </c>
      <c r="O2" s="224" t="s">
        <v>1213</v>
      </c>
      <c r="P2" s="327" t="s">
        <v>1213</v>
      </c>
      <c r="Q2" s="224" t="s">
        <v>25</v>
      </c>
      <c r="R2" s="197" t="s">
        <v>1174</v>
      </c>
      <c r="S2" s="198" t="s">
        <v>1550</v>
      </c>
      <c r="T2" s="327" t="s">
        <v>23</v>
      </c>
      <c r="U2" s="327" t="s">
        <v>29</v>
      </c>
      <c r="V2" s="224" t="s">
        <v>26</v>
      </c>
      <c r="W2" s="327" t="s">
        <v>344</v>
      </c>
      <c r="X2" s="224" t="s">
        <v>1517</v>
      </c>
      <c r="Y2" s="224" t="s">
        <v>1518</v>
      </c>
      <c r="Z2" s="318" t="s">
        <v>128</v>
      </c>
      <c r="AA2" s="317" t="s">
        <v>1515</v>
      </c>
      <c r="AB2" s="317" t="s">
        <v>549</v>
      </c>
    </row>
    <row r="3" spans="1:28" ht="17.399999999999999">
      <c r="A3" s="495" t="s">
        <v>1270</v>
      </c>
      <c r="B3" s="441" t="s">
        <v>93</v>
      </c>
      <c r="C3" s="482">
        <v>40</v>
      </c>
      <c r="D3" s="482">
        <v>54</v>
      </c>
      <c r="E3" s="482">
        <v>19</v>
      </c>
      <c r="F3" s="242"/>
      <c r="G3" s="242"/>
      <c r="H3" s="242"/>
      <c r="I3" s="242"/>
      <c r="J3" s="242"/>
      <c r="K3" s="242"/>
      <c r="L3" s="242"/>
      <c r="M3" s="250"/>
      <c r="N3" s="250"/>
      <c r="O3" s="250"/>
      <c r="P3" s="482">
        <v>23</v>
      </c>
      <c r="Q3" s="482">
        <v>65</v>
      </c>
      <c r="R3" s="482">
        <v>69</v>
      </c>
      <c r="S3" s="482">
        <v>56</v>
      </c>
      <c r="T3" s="482">
        <v>53</v>
      </c>
      <c r="U3" s="482">
        <v>53</v>
      </c>
      <c r="V3" s="482">
        <v>49</v>
      </c>
      <c r="W3" s="482">
        <v>49</v>
      </c>
      <c r="X3" s="482">
        <v>50</v>
      </c>
      <c r="Y3" s="482">
        <v>47</v>
      </c>
      <c r="Z3" s="41">
        <f>AA3+AB3+C3</f>
        <v>627</v>
      </c>
      <c r="AA3" s="41">
        <f>D3+E3+F3+G3+H3+I3+J3+K3+L3+O3+P3+Q3+T3+U3+V3+W3+X3+Y3</f>
        <v>462</v>
      </c>
      <c r="AB3" s="41">
        <f>M3+N3+R3+S3</f>
        <v>125</v>
      </c>
    </row>
    <row r="4" spans="1:28" ht="17.399999999999999">
      <c r="A4" s="441" t="s">
        <v>1683</v>
      </c>
      <c r="B4" s="441" t="s">
        <v>93</v>
      </c>
      <c r="C4" s="250"/>
      <c r="D4" s="250"/>
      <c r="E4" s="250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50"/>
      <c r="R4" s="250"/>
      <c r="S4" s="250"/>
      <c r="T4" s="250"/>
      <c r="U4" s="250"/>
      <c r="V4" s="250"/>
      <c r="W4" s="250"/>
      <c r="X4" s="242"/>
      <c r="Y4" s="242"/>
      <c r="Z4" s="41">
        <f>AA4+AB4+C4</f>
        <v>0</v>
      </c>
      <c r="AA4" s="41">
        <f t="shared" ref="AA4:AA56" si="0">D4+E4+F4+G4+H4+I4+J4+K4+L4+O4+P4+Q4+T4+U4+V4+W4+X4+Y4</f>
        <v>0</v>
      </c>
      <c r="AB4" s="41">
        <f t="shared" ref="AB4:AB56" si="1">M4+N4+R4+S4</f>
        <v>0</v>
      </c>
    </row>
    <row r="5" spans="1:28" ht="17.399999999999999">
      <c r="A5" s="441" t="s">
        <v>1606</v>
      </c>
      <c r="B5" s="441" t="s">
        <v>93</v>
      </c>
      <c r="C5" s="482">
        <v>38</v>
      </c>
      <c r="D5" s="482">
        <v>26</v>
      </c>
      <c r="E5" s="482">
        <v>61</v>
      </c>
      <c r="F5" s="482">
        <v>53</v>
      </c>
      <c r="G5" s="482">
        <v>56</v>
      </c>
      <c r="H5" s="250"/>
      <c r="I5" s="482">
        <v>51</v>
      </c>
      <c r="J5" s="482">
        <v>48</v>
      </c>
      <c r="K5" s="482">
        <v>46</v>
      </c>
      <c r="L5" s="250"/>
      <c r="M5" s="482">
        <v>21</v>
      </c>
      <c r="N5" s="482">
        <v>46</v>
      </c>
      <c r="O5" s="250"/>
      <c r="P5" s="482">
        <v>57</v>
      </c>
      <c r="Q5" s="242"/>
      <c r="R5" s="242"/>
      <c r="S5" s="242"/>
      <c r="T5" s="242"/>
      <c r="U5" s="250"/>
      <c r="V5" s="250"/>
      <c r="W5" s="250"/>
      <c r="X5" s="250"/>
      <c r="Y5" s="482">
        <v>33</v>
      </c>
      <c r="Z5" s="41">
        <f t="shared" ref="Z5:Z56" si="2">AA5+AB5+C5</f>
        <v>536</v>
      </c>
      <c r="AA5" s="41">
        <f t="shared" si="0"/>
        <v>431</v>
      </c>
      <c r="AB5" s="41">
        <f t="shared" si="1"/>
        <v>67</v>
      </c>
    </row>
    <row r="6" spans="1:28" ht="17.399999999999999">
      <c r="A6" s="496" t="s">
        <v>998</v>
      </c>
      <c r="B6" s="441" t="s">
        <v>93</v>
      </c>
      <c r="C6" s="482">
        <v>2</v>
      </c>
      <c r="D6" s="242"/>
      <c r="E6" s="242"/>
      <c r="F6" s="242"/>
      <c r="G6" s="242"/>
      <c r="H6" s="242"/>
      <c r="I6" s="250"/>
      <c r="J6" s="250"/>
      <c r="K6" s="482">
        <v>34</v>
      </c>
      <c r="L6" s="482">
        <v>19</v>
      </c>
      <c r="M6" s="250"/>
      <c r="N6" s="250"/>
      <c r="O6" s="250"/>
      <c r="P6" s="250"/>
      <c r="Q6" s="250"/>
      <c r="R6" s="250"/>
      <c r="S6" s="250"/>
      <c r="T6" s="250"/>
      <c r="U6" s="250"/>
      <c r="V6" s="250"/>
      <c r="W6" s="242"/>
      <c r="X6" s="250"/>
      <c r="Y6" s="250"/>
      <c r="Z6" s="41">
        <f t="shared" si="2"/>
        <v>55</v>
      </c>
      <c r="AA6" s="41">
        <f t="shared" si="0"/>
        <v>53</v>
      </c>
      <c r="AB6" s="41">
        <f t="shared" si="1"/>
        <v>0</v>
      </c>
    </row>
    <row r="7" spans="1:28" ht="17.399999999999999">
      <c r="A7" s="495" t="s">
        <v>1684</v>
      </c>
      <c r="B7" s="441" t="s">
        <v>93</v>
      </c>
      <c r="C7" s="242"/>
      <c r="D7" s="250"/>
      <c r="E7" s="250"/>
      <c r="F7" s="482">
        <v>27</v>
      </c>
      <c r="G7" s="482">
        <v>24</v>
      </c>
      <c r="H7" s="486">
        <v>48</v>
      </c>
      <c r="I7" s="482">
        <v>29</v>
      </c>
      <c r="J7" s="250"/>
      <c r="K7" s="250"/>
      <c r="L7" s="482">
        <v>61</v>
      </c>
      <c r="M7" s="482">
        <v>59</v>
      </c>
      <c r="N7" s="482">
        <v>34</v>
      </c>
      <c r="O7" s="482">
        <v>63</v>
      </c>
      <c r="P7" s="250"/>
      <c r="Q7" s="250"/>
      <c r="R7" s="486">
        <v>1</v>
      </c>
      <c r="S7" s="250"/>
      <c r="T7" s="319"/>
      <c r="U7" s="482">
        <v>27</v>
      </c>
      <c r="V7" s="482">
        <v>31</v>
      </c>
      <c r="W7" s="482">
        <v>31</v>
      </c>
      <c r="X7" s="493"/>
      <c r="Y7" s="493"/>
      <c r="Z7" s="41">
        <f t="shared" si="2"/>
        <v>435</v>
      </c>
      <c r="AA7" s="41">
        <f t="shared" si="0"/>
        <v>341</v>
      </c>
      <c r="AB7" s="41">
        <f t="shared" si="1"/>
        <v>94</v>
      </c>
    </row>
    <row r="8" spans="1:28" ht="17.399999999999999">
      <c r="A8" s="495" t="s">
        <v>1685</v>
      </c>
      <c r="B8" s="441" t="s">
        <v>93</v>
      </c>
      <c r="C8" s="242"/>
      <c r="D8" s="250"/>
      <c r="E8" s="250"/>
      <c r="F8" s="250"/>
      <c r="G8" s="250"/>
      <c r="H8" s="482">
        <v>30</v>
      </c>
      <c r="I8" s="250"/>
      <c r="J8" s="482">
        <v>32</v>
      </c>
      <c r="K8" s="250"/>
      <c r="L8" s="250"/>
      <c r="M8" s="250"/>
      <c r="N8" s="250"/>
      <c r="O8" s="482">
        <v>17</v>
      </c>
      <c r="P8" s="250"/>
      <c r="Q8" s="482">
        <v>15</v>
      </c>
      <c r="R8" s="250"/>
      <c r="S8" s="482">
        <v>24</v>
      </c>
      <c r="T8" s="482">
        <v>27</v>
      </c>
      <c r="U8" s="250"/>
      <c r="V8" s="250"/>
      <c r="W8" s="250"/>
      <c r="X8" s="482">
        <v>30</v>
      </c>
      <c r="Y8" s="250"/>
      <c r="Z8" s="41">
        <f t="shared" si="2"/>
        <v>175</v>
      </c>
      <c r="AA8" s="41">
        <f t="shared" si="0"/>
        <v>151</v>
      </c>
      <c r="AB8" s="41">
        <f t="shared" si="1"/>
        <v>24</v>
      </c>
    </row>
    <row r="9" spans="1:28" ht="17.399999999999999">
      <c r="A9" s="495" t="s">
        <v>1686</v>
      </c>
      <c r="B9" s="441" t="s">
        <v>101</v>
      </c>
      <c r="C9" s="250"/>
      <c r="D9" s="250"/>
      <c r="E9" s="250"/>
      <c r="F9" s="250"/>
      <c r="G9" s="250"/>
      <c r="H9" s="250"/>
      <c r="I9" s="250"/>
      <c r="J9" s="250"/>
      <c r="K9" s="482">
        <v>12</v>
      </c>
      <c r="L9" s="250"/>
      <c r="M9" s="482">
        <v>12</v>
      </c>
      <c r="N9" s="250"/>
      <c r="O9" s="250"/>
      <c r="P9" s="482">
        <v>35</v>
      </c>
      <c r="Q9" s="250"/>
      <c r="R9" s="250"/>
      <c r="S9" s="250"/>
      <c r="T9" s="482">
        <v>17</v>
      </c>
      <c r="U9" s="250"/>
      <c r="V9" s="250"/>
      <c r="W9" s="482">
        <v>18</v>
      </c>
      <c r="X9" s="250"/>
      <c r="Y9" s="250"/>
      <c r="Z9" s="41">
        <f t="shared" si="2"/>
        <v>94</v>
      </c>
      <c r="AA9" s="41">
        <f t="shared" si="0"/>
        <v>82</v>
      </c>
      <c r="AB9" s="41">
        <f t="shared" si="1"/>
        <v>12</v>
      </c>
    </row>
    <row r="10" spans="1:28" ht="17.399999999999999">
      <c r="A10" s="442" t="s">
        <v>1687</v>
      </c>
      <c r="B10" s="442" t="s">
        <v>101</v>
      </c>
      <c r="C10" s="483">
        <v>40</v>
      </c>
      <c r="D10" s="482">
        <v>35</v>
      </c>
      <c r="E10" s="482">
        <v>27</v>
      </c>
      <c r="F10" s="250"/>
      <c r="G10" s="250"/>
      <c r="H10" s="482">
        <v>43</v>
      </c>
      <c r="I10" s="482">
        <v>26</v>
      </c>
      <c r="J10" s="482">
        <v>24</v>
      </c>
      <c r="K10" s="250"/>
      <c r="L10" s="242"/>
      <c r="M10" s="242"/>
      <c r="N10" s="250"/>
      <c r="O10" s="250"/>
      <c r="P10" s="482">
        <v>45</v>
      </c>
      <c r="Q10" s="482">
        <v>65</v>
      </c>
      <c r="R10" s="482">
        <v>11</v>
      </c>
      <c r="S10" s="482">
        <v>52</v>
      </c>
      <c r="T10" s="250"/>
      <c r="U10" s="482">
        <v>26</v>
      </c>
      <c r="V10" s="250"/>
      <c r="W10" s="482">
        <v>62</v>
      </c>
      <c r="X10" s="482">
        <v>29</v>
      </c>
      <c r="Y10" s="482">
        <v>40</v>
      </c>
      <c r="Z10" s="41">
        <f t="shared" si="2"/>
        <v>525</v>
      </c>
      <c r="AA10" s="41">
        <f>D10+E10+F10+G10+H10+I10+J10+K10+L10+O10+P10+Q10+T10+U10+V10+W10+X10+Y10</f>
        <v>422</v>
      </c>
      <c r="AB10" s="41">
        <f t="shared" si="1"/>
        <v>63</v>
      </c>
    </row>
    <row r="11" spans="1:28" ht="17.399999999999999">
      <c r="A11" s="442" t="s">
        <v>1520</v>
      </c>
      <c r="B11" s="442" t="s">
        <v>101</v>
      </c>
      <c r="C11" s="483">
        <v>40</v>
      </c>
      <c r="D11" s="250"/>
      <c r="E11" s="482">
        <v>53</v>
      </c>
      <c r="F11" s="482">
        <v>53</v>
      </c>
      <c r="G11" s="482">
        <v>51</v>
      </c>
      <c r="H11" s="250"/>
      <c r="I11" s="482">
        <v>54</v>
      </c>
      <c r="J11" s="319"/>
      <c r="K11" s="250"/>
      <c r="L11" s="482">
        <v>40</v>
      </c>
      <c r="M11" s="250"/>
      <c r="N11" s="482">
        <v>46</v>
      </c>
      <c r="O11" s="482">
        <v>15</v>
      </c>
      <c r="P11" s="242"/>
      <c r="Q11" s="242"/>
      <c r="R11" s="250"/>
      <c r="S11" s="482">
        <v>28</v>
      </c>
      <c r="T11" s="482">
        <v>63</v>
      </c>
      <c r="U11" s="250"/>
      <c r="V11" s="482">
        <v>15</v>
      </c>
      <c r="W11" s="242"/>
      <c r="X11" s="242"/>
      <c r="Y11" s="242"/>
      <c r="Z11" s="41">
        <f t="shared" si="2"/>
        <v>458</v>
      </c>
      <c r="AA11" s="41">
        <f>D11+E11+F11+G11+H11+I11+J11+K11+L11+O11+P11+Q11+T11+U11+V11+W11+X11+Y11</f>
        <v>344</v>
      </c>
      <c r="AB11" s="41">
        <f t="shared" si="1"/>
        <v>74</v>
      </c>
    </row>
    <row r="12" spans="1:28" ht="17.399999999999999">
      <c r="A12" s="441" t="s">
        <v>1242</v>
      </c>
      <c r="B12" s="441" t="s">
        <v>101</v>
      </c>
      <c r="C12" s="250"/>
      <c r="D12" s="482">
        <v>45</v>
      </c>
      <c r="E12" s="242"/>
      <c r="F12" s="482">
        <v>27</v>
      </c>
      <c r="G12" s="482">
        <v>29</v>
      </c>
      <c r="H12" s="482">
        <v>37</v>
      </c>
      <c r="I12" s="250"/>
      <c r="J12" s="482">
        <v>56</v>
      </c>
      <c r="K12" s="482">
        <v>68</v>
      </c>
      <c r="L12" s="482">
        <v>40</v>
      </c>
      <c r="M12" s="486">
        <v>66</v>
      </c>
      <c r="N12" s="482">
        <v>34</v>
      </c>
      <c r="O12" s="482">
        <v>65</v>
      </c>
      <c r="P12" s="250"/>
      <c r="Q12" s="482">
        <v>65</v>
      </c>
      <c r="R12" s="482">
        <v>69</v>
      </c>
      <c r="S12" s="242"/>
      <c r="T12" s="250"/>
      <c r="U12" s="482">
        <v>54</v>
      </c>
      <c r="V12" s="482">
        <v>65</v>
      </c>
      <c r="W12" s="250"/>
      <c r="X12" s="482">
        <v>51</v>
      </c>
      <c r="Y12" s="482">
        <v>40</v>
      </c>
      <c r="Z12" s="41">
        <f t="shared" si="2"/>
        <v>811</v>
      </c>
      <c r="AA12" s="41">
        <f t="shared" si="0"/>
        <v>642</v>
      </c>
      <c r="AB12" s="41">
        <f t="shared" si="1"/>
        <v>169</v>
      </c>
    </row>
    <row r="13" spans="1:28" ht="17.399999999999999">
      <c r="A13" s="496" t="s">
        <v>1273</v>
      </c>
      <c r="B13" s="441" t="s">
        <v>100</v>
      </c>
      <c r="C13" s="482">
        <v>40</v>
      </c>
      <c r="D13" s="482">
        <v>26</v>
      </c>
      <c r="E13" s="482">
        <v>59</v>
      </c>
      <c r="F13" s="482">
        <v>40</v>
      </c>
      <c r="G13" s="482">
        <v>24</v>
      </c>
      <c r="H13" s="250"/>
      <c r="I13" s="250"/>
      <c r="J13" s="319"/>
      <c r="K13" s="250"/>
      <c r="L13" s="250"/>
      <c r="M13" s="482">
        <v>57</v>
      </c>
      <c r="N13" s="250"/>
      <c r="O13" s="482">
        <v>32</v>
      </c>
      <c r="P13" s="482">
        <v>57</v>
      </c>
      <c r="Q13" s="482">
        <v>65</v>
      </c>
      <c r="R13" s="482">
        <v>60</v>
      </c>
      <c r="S13" s="242"/>
      <c r="T13" s="319"/>
      <c r="U13" s="319"/>
      <c r="V13" s="319"/>
      <c r="W13" s="250"/>
      <c r="X13" s="482">
        <v>66</v>
      </c>
      <c r="Y13" s="482">
        <v>47</v>
      </c>
      <c r="Z13" s="41">
        <f t="shared" si="2"/>
        <v>573</v>
      </c>
      <c r="AA13" s="41">
        <f t="shared" si="0"/>
        <v>416</v>
      </c>
      <c r="AB13" s="41">
        <f t="shared" si="1"/>
        <v>117</v>
      </c>
    </row>
    <row r="14" spans="1:28" ht="17.399999999999999">
      <c r="A14" s="441" t="s">
        <v>1688</v>
      </c>
      <c r="B14" s="441" t="s">
        <v>100</v>
      </c>
      <c r="C14" s="250"/>
      <c r="D14" s="482">
        <v>54</v>
      </c>
      <c r="E14" s="250"/>
      <c r="F14" s="250"/>
      <c r="G14" s="482">
        <v>56</v>
      </c>
      <c r="H14" s="482">
        <v>33</v>
      </c>
      <c r="I14" s="250"/>
      <c r="J14" s="482">
        <v>48</v>
      </c>
      <c r="K14" s="482">
        <v>56</v>
      </c>
      <c r="L14" s="482">
        <v>27</v>
      </c>
      <c r="M14" s="250"/>
      <c r="N14" s="482">
        <v>29</v>
      </c>
      <c r="O14" s="250"/>
      <c r="P14" s="250"/>
      <c r="Q14" s="482">
        <v>15</v>
      </c>
      <c r="R14" s="250"/>
      <c r="S14" s="250"/>
      <c r="T14" s="482">
        <v>17</v>
      </c>
      <c r="U14" s="250"/>
      <c r="V14" s="250"/>
      <c r="W14" s="482">
        <v>53</v>
      </c>
      <c r="X14" s="482">
        <v>14</v>
      </c>
      <c r="Y14" s="242"/>
      <c r="Z14" s="41">
        <f t="shared" si="2"/>
        <v>402</v>
      </c>
      <c r="AA14" s="41">
        <f t="shared" si="0"/>
        <v>373</v>
      </c>
      <c r="AB14" s="41">
        <f t="shared" si="1"/>
        <v>29</v>
      </c>
    </row>
    <row r="15" spans="1:28" ht="17.399999999999999">
      <c r="A15" s="497" t="s">
        <v>1192</v>
      </c>
      <c r="B15" s="498" t="s">
        <v>100</v>
      </c>
      <c r="C15" s="242"/>
      <c r="D15" s="250"/>
      <c r="E15" s="250"/>
      <c r="F15" s="250"/>
      <c r="G15" s="250"/>
      <c r="H15" s="482">
        <v>47</v>
      </c>
      <c r="I15" s="482">
        <v>57</v>
      </c>
      <c r="J15" s="482">
        <v>32</v>
      </c>
      <c r="K15" s="482">
        <v>24</v>
      </c>
      <c r="L15" s="482">
        <v>53</v>
      </c>
      <c r="M15" s="482">
        <v>23</v>
      </c>
      <c r="N15" s="482">
        <v>51</v>
      </c>
      <c r="O15" s="486">
        <v>47</v>
      </c>
      <c r="P15" s="482">
        <v>23</v>
      </c>
      <c r="Q15" s="250"/>
      <c r="R15" s="482">
        <v>20</v>
      </c>
      <c r="S15" s="482">
        <v>52</v>
      </c>
      <c r="T15" s="319"/>
      <c r="U15" s="482">
        <v>43</v>
      </c>
      <c r="V15" s="482">
        <v>21</v>
      </c>
      <c r="W15" s="250"/>
      <c r="X15" s="250"/>
      <c r="Y15" s="482">
        <v>33</v>
      </c>
      <c r="Z15" s="41">
        <f t="shared" si="2"/>
        <v>526</v>
      </c>
      <c r="AA15" s="41">
        <f>D15+E15+F15+G15+H15+I15+J15+K15+L15+O15+P15+Q15+T15+U15+V15+W15+X15+Y15</f>
        <v>380</v>
      </c>
      <c r="AB15" s="41">
        <f t="shared" si="1"/>
        <v>146</v>
      </c>
    </row>
    <row r="16" spans="1:28" ht="17.399999999999999">
      <c r="A16" s="441" t="s">
        <v>1496</v>
      </c>
      <c r="B16" s="441" t="s">
        <v>100</v>
      </c>
      <c r="C16" s="482">
        <v>40</v>
      </c>
      <c r="D16" s="250"/>
      <c r="E16" s="482">
        <v>21</v>
      </c>
      <c r="F16" s="482">
        <v>40</v>
      </c>
      <c r="G16" s="250"/>
      <c r="H16" s="250"/>
      <c r="I16" s="482">
        <v>23</v>
      </c>
      <c r="J16" s="250"/>
      <c r="K16" s="250"/>
      <c r="L16" s="250"/>
      <c r="M16" s="250"/>
      <c r="N16" s="250"/>
      <c r="O16" s="250"/>
      <c r="P16" s="250"/>
      <c r="Q16" s="250"/>
      <c r="R16" s="250"/>
      <c r="S16" s="482">
        <v>28</v>
      </c>
      <c r="T16" s="482">
        <v>63</v>
      </c>
      <c r="U16" s="482">
        <v>37</v>
      </c>
      <c r="V16" s="482">
        <v>59</v>
      </c>
      <c r="W16" s="482">
        <v>27</v>
      </c>
      <c r="X16" s="250"/>
      <c r="Y16" s="250"/>
      <c r="Z16" s="41">
        <f t="shared" si="2"/>
        <v>338</v>
      </c>
      <c r="AA16" s="41">
        <f>D15+E16+F16+G16+H16+I16+J16+K16+L16+O16+P16+Q16+T16+U16+V16+W16+X16+Y16</f>
        <v>270</v>
      </c>
      <c r="AB16" s="41">
        <f t="shared" si="1"/>
        <v>28</v>
      </c>
    </row>
    <row r="17" spans="1:28" ht="17.399999999999999">
      <c r="A17" s="441" t="s">
        <v>801</v>
      </c>
      <c r="B17" s="441" t="s">
        <v>489</v>
      </c>
      <c r="C17" s="385"/>
      <c r="D17" s="482">
        <v>16</v>
      </c>
      <c r="E17" s="482">
        <v>22</v>
      </c>
      <c r="F17" s="482">
        <v>20</v>
      </c>
      <c r="G17" s="242"/>
      <c r="H17" s="242"/>
      <c r="I17" s="242"/>
      <c r="J17" s="242"/>
      <c r="K17" s="242"/>
      <c r="L17" s="242"/>
      <c r="M17" s="242"/>
      <c r="N17" s="250"/>
      <c r="O17" s="250"/>
      <c r="P17" s="482">
        <v>80</v>
      </c>
      <c r="Q17" s="482">
        <v>80</v>
      </c>
      <c r="R17" s="482">
        <v>66</v>
      </c>
      <c r="S17" s="482">
        <v>55</v>
      </c>
      <c r="T17" s="482">
        <v>80</v>
      </c>
      <c r="U17" s="482">
        <v>61</v>
      </c>
      <c r="V17" s="242"/>
      <c r="W17" s="250"/>
      <c r="X17" s="242"/>
      <c r="Y17" s="242"/>
      <c r="Z17" s="41">
        <f t="shared" si="2"/>
        <v>480</v>
      </c>
      <c r="AA17" s="41">
        <f t="shared" si="0"/>
        <v>359</v>
      </c>
      <c r="AB17" s="41">
        <f t="shared" si="1"/>
        <v>121</v>
      </c>
    </row>
    <row r="18" spans="1:28" ht="17.399999999999999">
      <c r="A18" s="497" t="s">
        <v>1002</v>
      </c>
      <c r="B18" s="498" t="s">
        <v>488</v>
      </c>
      <c r="C18" s="499">
        <v>40</v>
      </c>
      <c r="D18" s="482">
        <v>64</v>
      </c>
      <c r="E18" s="482">
        <v>80</v>
      </c>
      <c r="F18" s="482">
        <v>80</v>
      </c>
      <c r="G18" s="250"/>
      <c r="H18" s="482">
        <v>57</v>
      </c>
      <c r="I18" s="482">
        <v>80</v>
      </c>
      <c r="J18" s="482">
        <v>80</v>
      </c>
      <c r="K18" s="482">
        <v>40</v>
      </c>
      <c r="L18" s="250"/>
      <c r="M18" s="250"/>
      <c r="N18" s="482">
        <v>29</v>
      </c>
      <c r="O18" s="250"/>
      <c r="P18" s="250"/>
      <c r="Q18" s="482">
        <v>19</v>
      </c>
      <c r="R18" s="250"/>
      <c r="S18" s="482">
        <v>28</v>
      </c>
      <c r="T18" s="482">
        <v>80</v>
      </c>
      <c r="U18" s="482">
        <v>80</v>
      </c>
      <c r="V18" s="482">
        <v>60</v>
      </c>
      <c r="W18" s="482">
        <v>80</v>
      </c>
      <c r="X18" s="482">
        <v>46</v>
      </c>
      <c r="Y18" s="482">
        <v>68</v>
      </c>
      <c r="Z18" s="41">
        <f t="shared" si="2"/>
        <v>1011</v>
      </c>
      <c r="AA18" s="41">
        <f t="shared" si="0"/>
        <v>914</v>
      </c>
      <c r="AB18" s="41">
        <f t="shared" si="1"/>
        <v>57</v>
      </c>
    </row>
    <row r="19" spans="1:28" ht="17.399999999999999">
      <c r="A19" s="441" t="s">
        <v>1000</v>
      </c>
      <c r="B19" s="441" t="s">
        <v>488</v>
      </c>
      <c r="C19" s="482">
        <v>40</v>
      </c>
      <c r="D19" s="486">
        <v>70</v>
      </c>
      <c r="E19" s="482">
        <v>74</v>
      </c>
      <c r="F19" s="250"/>
      <c r="G19" s="482">
        <v>60</v>
      </c>
      <c r="H19" s="482">
        <v>80</v>
      </c>
      <c r="I19" s="482">
        <v>63</v>
      </c>
      <c r="J19" s="319"/>
      <c r="K19" s="250"/>
      <c r="L19" s="482">
        <v>80</v>
      </c>
      <c r="M19" s="482">
        <v>11</v>
      </c>
      <c r="N19" s="242"/>
      <c r="O19" s="242"/>
      <c r="P19" s="242"/>
      <c r="Q19" s="242"/>
      <c r="R19" s="242"/>
      <c r="S19" s="242"/>
      <c r="T19" s="242"/>
      <c r="U19" s="242"/>
      <c r="V19" s="242"/>
      <c r="W19" s="482">
        <v>28</v>
      </c>
      <c r="X19" s="482">
        <v>80</v>
      </c>
      <c r="Y19" s="242"/>
      <c r="Z19" s="41">
        <f t="shared" si="2"/>
        <v>586</v>
      </c>
      <c r="AA19" s="41">
        <f t="shared" si="0"/>
        <v>535</v>
      </c>
      <c r="AB19" s="41">
        <f t="shared" si="1"/>
        <v>11</v>
      </c>
    </row>
    <row r="20" spans="1:28" ht="17.399999999999999">
      <c r="A20" s="441" t="s">
        <v>1689</v>
      </c>
      <c r="B20" s="441" t="s">
        <v>488</v>
      </c>
      <c r="C20" s="482">
        <v>40</v>
      </c>
      <c r="D20" s="250"/>
      <c r="E20" s="242"/>
      <c r="F20" s="242"/>
      <c r="G20" s="242"/>
      <c r="H20" s="242"/>
      <c r="I20" s="242"/>
      <c r="J20" s="482">
        <v>32</v>
      </c>
      <c r="K20" s="482">
        <v>40</v>
      </c>
      <c r="L20" s="482">
        <v>23</v>
      </c>
      <c r="M20" s="482">
        <v>69</v>
      </c>
      <c r="N20" s="482">
        <v>80</v>
      </c>
      <c r="O20" s="482">
        <v>54</v>
      </c>
      <c r="P20" s="482">
        <v>48</v>
      </c>
      <c r="Q20" s="250"/>
      <c r="R20" s="250"/>
      <c r="S20" s="482">
        <v>52</v>
      </c>
      <c r="T20" s="482">
        <v>22</v>
      </c>
      <c r="U20" s="482">
        <v>19</v>
      </c>
      <c r="V20" s="482">
        <v>20</v>
      </c>
      <c r="W20" s="482">
        <v>52</v>
      </c>
      <c r="X20" s="250"/>
      <c r="Y20" s="482">
        <v>12</v>
      </c>
      <c r="Z20" s="41">
        <f t="shared" si="2"/>
        <v>563</v>
      </c>
      <c r="AA20" s="41">
        <f t="shared" si="0"/>
        <v>322</v>
      </c>
      <c r="AB20" s="41">
        <f t="shared" si="1"/>
        <v>201</v>
      </c>
    </row>
    <row r="21" spans="1:28" ht="17.399999999999999">
      <c r="A21" s="441" t="s">
        <v>1434</v>
      </c>
      <c r="B21" s="441" t="s">
        <v>488</v>
      </c>
      <c r="C21" s="242"/>
      <c r="D21" s="250"/>
      <c r="E21" s="482">
        <v>29</v>
      </c>
      <c r="F21" s="486">
        <v>70</v>
      </c>
      <c r="G21" s="482">
        <v>20</v>
      </c>
      <c r="H21" s="250"/>
      <c r="I21" s="482">
        <v>17</v>
      </c>
      <c r="J21" s="250"/>
      <c r="K21" s="242"/>
      <c r="L21" s="242"/>
      <c r="M21" s="242"/>
      <c r="N21" s="250"/>
      <c r="O21" s="250"/>
      <c r="P21" s="250"/>
      <c r="Q21" s="250"/>
      <c r="R21" s="482">
        <v>14</v>
      </c>
      <c r="S21" s="250"/>
      <c r="T21" s="250"/>
      <c r="U21" s="250"/>
      <c r="V21" s="250"/>
      <c r="W21" s="250"/>
      <c r="X21" s="250"/>
      <c r="Y21" s="250"/>
      <c r="Z21" s="41">
        <f t="shared" si="2"/>
        <v>150</v>
      </c>
      <c r="AA21" s="41">
        <f t="shared" si="0"/>
        <v>136</v>
      </c>
      <c r="AB21" s="41">
        <f t="shared" si="1"/>
        <v>14</v>
      </c>
    </row>
    <row r="22" spans="1:28" ht="17.399999999999999">
      <c r="A22" s="441" t="s">
        <v>1690</v>
      </c>
      <c r="B22" s="441" t="s">
        <v>489</v>
      </c>
      <c r="C22" s="242"/>
      <c r="D22" s="242"/>
      <c r="E22" s="242"/>
      <c r="F22" s="242"/>
      <c r="G22" s="242"/>
      <c r="H22" s="242"/>
      <c r="I22" s="242"/>
      <c r="J22" s="242"/>
      <c r="K22" s="250"/>
      <c r="L22" s="250"/>
      <c r="M22" s="250"/>
      <c r="N22" s="250"/>
      <c r="O22" s="482">
        <v>26</v>
      </c>
      <c r="P22" s="250"/>
      <c r="Q22" s="482">
        <v>61</v>
      </c>
      <c r="R22" s="242"/>
      <c r="S22" s="242"/>
      <c r="T22" s="250"/>
      <c r="U22" s="250"/>
      <c r="V22" s="250"/>
      <c r="W22" s="250"/>
      <c r="X22" s="242"/>
      <c r="Y22" s="242"/>
      <c r="Z22" s="41">
        <f t="shared" si="2"/>
        <v>87</v>
      </c>
      <c r="AA22" s="41">
        <f t="shared" si="0"/>
        <v>87</v>
      </c>
      <c r="AB22" s="41">
        <f t="shared" si="1"/>
        <v>0</v>
      </c>
    </row>
    <row r="23" spans="1:28" ht="17.399999999999999">
      <c r="A23" s="442" t="s">
        <v>1521</v>
      </c>
      <c r="B23" s="442" t="s">
        <v>489</v>
      </c>
      <c r="C23" s="483">
        <v>40</v>
      </c>
      <c r="D23" s="250"/>
      <c r="E23" s="250"/>
      <c r="F23" s="250"/>
      <c r="G23" s="482">
        <v>80</v>
      </c>
      <c r="H23" s="482">
        <v>23</v>
      </c>
      <c r="I23" s="482">
        <v>18</v>
      </c>
      <c r="J23" s="482">
        <v>48</v>
      </c>
      <c r="K23" s="482">
        <v>80</v>
      </c>
      <c r="L23" s="482">
        <v>57</v>
      </c>
      <c r="M23" s="482">
        <v>80</v>
      </c>
      <c r="N23" s="482">
        <v>51</v>
      </c>
      <c r="O23" s="482">
        <v>80</v>
      </c>
      <c r="P23" s="482">
        <v>32</v>
      </c>
      <c r="Q23" s="250"/>
      <c r="R23" s="482">
        <v>80</v>
      </c>
      <c r="S23" s="319"/>
      <c r="T23" s="242"/>
      <c r="U23" s="319"/>
      <c r="V23" s="482">
        <v>80</v>
      </c>
      <c r="W23" s="250"/>
      <c r="X23" s="482">
        <v>34</v>
      </c>
      <c r="Y23" s="482">
        <v>80</v>
      </c>
      <c r="Z23" s="41">
        <f t="shared" si="2"/>
        <v>863</v>
      </c>
      <c r="AA23" s="41">
        <f t="shared" si="0"/>
        <v>612</v>
      </c>
      <c r="AB23" s="41">
        <f t="shared" si="1"/>
        <v>211</v>
      </c>
    </row>
    <row r="24" spans="1:28" ht="17.399999999999999">
      <c r="A24" s="442" t="s">
        <v>1522</v>
      </c>
      <c r="B24" s="442" t="s">
        <v>489</v>
      </c>
      <c r="C24" s="242"/>
      <c r="D24" s="482">
        <v>64</v>
      </c>
      <c r="E24" s="482">
        <v>51</v>
      </c>
      <c r="F24" s="250"/>
      <c r="G24" s="482">
        <v>24</v>
      </c>
      <c r="H24" s="250"/>
      <c r="I24" s="482">
        <v>80</v>
      </c>
      <c r="J24" s="319"/>
      <c r="K24" s="250"/>
      <c r="L24" s="250"/>
      <c r="M24" s="250"/>
      <c r="N24" s="250"/>
      <c r="O24" s="482">
        <v>63</v>
      </c>
      <c r="P24" s="482">
        <v>14</v>
      </c>
      <c r="Q24" s="250"/>
      <c r="R24" s="250"/>
      <c r="S24" s="482">
        <v>25</v>
      </c>
      <c r="T24" s="482">
        <v>56</v>
      </c>
      <c r="U24" s="482">
        <v>80</v>
      </c>
      <c r="V24" s="482">
        <v>55</v>
      </c>
      <c r="W24" s="482">
        <v>51</v>
      </c>
      <c r="X24" s="250"/>
      <c r="Y24" s="482">
        <v>80</v>
      </c>
      <c r="Z24" s="41">
        <f t="shared" si="2"/>
        <v>643</v>
      </c>
      <c r="AA24" s="41">
        <f t="shared" si="0"/>
        <v>618</v>
      </c>
      <c r="AB24" s="41">
        <f t="shared" si="1"/>
        <v>25</v>
      </c>
    </row>
    <row r="25" spans="1:28" ht="17.399999999999999">
      <c r="A25" s="442" t="s">
        <v>1182</v>
      </c>
      <c r="B25" s="442" t="s">
        <v>482</v>
      </c>
      <c r="C25" s="483">
        <v>40</v>
      </c>
      <c r="D25" s="250"/>
      <c r="E25" s="250"/>
      <c r="F25" s="482">
        <v>40</v>
      </c>
      <c r="G25" s="482"/>
      <c r="H25" s="482">
        <v>80</v>
      </c>
      <c r="I25" s="250"/>
      <c r="J25" s="486">
        <v>70</v>
      </c>
      <c r="K25" s="482">
        <v>26</v>
      </c>
      <c r="L25" s="250"/>
      <c r="M25" s="250"/>
      <c r="N25" s="482">
        <v>49</v>
      </c>
      <c r="O25" s="250"/>
      <c r="P25" s="482">
        <v>80</v>
      </c>
      <c r="Q25" s="242"/>
      <c r="R25" s="250"/>
      <c r="S25" s="250"/>
      <c r="T25" s="250"/>
      <c r="U25" s="250"/>
      <c r="V25" s="250"/>
      <c r="W25" s="482">
        <v>80</v>
      </c>
      <c r="X25" s="482">
        <v>50</v>
      </c>
      <c r="Y25" s="242"/>
      <c r="Z25" s="41">
        <f t="shared" si="2"/>
        <v>515</v>
      </c>
      <c r="AA25" s="41">
        <f t="shared" si="0"/>
        <v>426</v>
      </c>
      <c r="AB25" s="41">
        <f t="shared" si="1"/>
        <v>49</v>
      </c>
    </row>
    <row r="26" spans="1:28" ht="17.399999999999999">
      <c r="A26" s="442" t="s">
        <v>1691</v>
      </c>
      <c r="B26" s="442" t="s">
        <v>482</v>
      </c>
      <c r="C26" s="242"/>
      <c r="D26" s="250"/>
      <c r="E26" s="250"/>
      <c r="F26" s="250"/>
      <c r="G26" s="250"/>
      <c r="H26" s="250"/>
      <c r="I26" s="250"/>
      <c r="J26" s="482">
        <v>13</v>
      </c>
      <c r="K26" s="482">
        <v>80</v>
      </c>
      <c r="L26" s="482">
        <v>19</v>
      </c>
      <c r="M26" s="250"/>
      <c r="N26" s="250"/>
      <c r="O26" s="250"/>
      <c r="P26" s="482">
        <v>66</v>
      </c>
      <c r="Q26" s="482">
        <v>61</v>
      </c>
      <c r="R26" s="250"/>
      <c r="S26" s="319"/>
      <c r="T26" s="250"/>
      <c r="U26" s="250"/>
      <c r="V26" s="250"/>
      <c r="W26" s="250"/>
      <c r="X26" s="482">
        <v>30</v>
      </c>
      <c r="Y26" s="482">
        <v>53</v>
      </c>
      <c r="Z26" s="41">
        <f t="shared" si="2"/>
        <v>322</v>
      </c>
      <c r="AA26" s="41">
        <f t="shared" si="0"/>
        <v>322</v>
      </c>
      <c r="AB26" s="41">
        <f t="shared" si="1"/>
        <v>0</v>
      </c>
    </row>
    <row r="27" spans="1:28" ht="17.399999999999999">
      <c r="A27" s="441" t="s">
        <v>1586</v>
      </c>
      <c r="B27" s="441" t="s">
        <v>482</v>
      </c>
      <c r="C27" s="482">
        <v>40</v>
      </c>
      <c r="D27" s="482">
        <v>80</v>
      </c>
      <c r="E27" s="482">
        <v>58</v>
      </c>
      <c r="F27" s="482">
        <v>60</v>
      </c>
      <c r="G27" s="482">
        <v>56</v>
      </c>
      <c r="H27" s="250"/>
      <c r="I27" s="482">
        <v>62</v>
      </c>
      <c r="J27" s="482">
        <v>67</v>
      </c>
      <c r="K27" s="250"/>
      <c r="L27" s="482">
        <v>61</v>
      </c>
      <c r="M27" s="482">
        <v>80</v>
      </c>
      <c r="N27" s="482">
        <v>80</v>
      </c>
      <c r="O27" s="482">
        <v>80</v>
      </c>
      <c r="P27" s="482">
        <v>80</v>
      </c>
      <c r="Q27" s="242"/>
      <c r="R27" s="242"/>
      <c r="S27" s="482">
        <v>80</v>
      </c>
      <c r="T27" s="482">
        <v>58</v>
      </c>
      <c r="U27" s="242"/>
      <c r="V27" s="242"/>
      <c r="W27" s="242"/>
      <c r="X27" s="242"/>
      <c r="Y27" s="242"/>
      <c r="Z27" s="41">
        <f t="shared" si="2"/>
        <v>942</v>
      </c>
      <c r="AA27" s="41">
        <f t="shared" si="0"/>
        <v>662</v>
      </c>
      <c r="AB27" s="41">
        <f t="shared" si="1"/>
        <v>240</v>
      </c>
    </row>
    <row r="28" spans="1:28" ht="17.399999999999999">
      <c r="A28" s="441" t="s">
        <v>1753</v>
      </c>
      <c r="B28" s="441" t="s">
        <v>482</v>
      </c>
      <c r="C28" s="333"/>
      <c r="D28" s="333"/>
      <c r="E28" s="333"/>
      <c r="F28" s="333"/>
      <c r="G28" s="333"/>
      <c r="H28" s="333"/>
      <c r="I28" s="333"/>
      <c r="J28" s="333"/>
      <c r="K28" s="482">
        <v>80</v>
      </c>
      <c r="L28" s="482">
        <v>80</v>
      </c>
      <c r="M28" s="482">
        <v>61</v>
      </c>
      <c r="N28" s="482">
        <v>31</v>
      </c>
      <c r="O28" s="482">
        <v>80</v>
      </c>
      <c r="P28" s="250"/>
      <c r="Q28" s="482">
        <v>80</v>
      </c>
      <c r="R28" s="482">
        <v>69</v>
      </c>
      <c r="S28" s="482">
        <v>80</v>
      </c>
      <c r="T28" s="482">
        <v>80</v>
      </c>
      <c r="U28" s="482">
        <v>80</v>
      </c>
      <c r="V28" s="482">
        <v>80</v>
      </c>
      <c r="W28" s="482">
        <v>29</v>
      </c>
      <c r="X28" s="242"/>
      <c r="Y28" s="242"/>
      <c r="Z28" s="41">
        <f t="shared" si="2"/>
        <v>830</v>
      </c>
      <c r="AA28" s="41">
        <f t="shared" si="0"/>
        <v>589</v>
      </c>
      <c r="AB28" s="41">
        <f t="shared" si="1"/>
        <v>241</v>
      </c>
    </row>
    <row r="29" spans="1:28" ht="17.399999999999999">
      <c r="A29" s="441" t="s">
        <v>806</v>
      </c>
      <c r="B29" s="441" t="s">
        <v>482</v>
      </c>
      <c r="C29" s="242"/>
      <c r="D29" s="242"/>
      <c r="E29" s="242"/>
      <c r="F29" s="242"/>
      <c r="G29" s="242"/>
      <c r="H29" s="242"/>
      <c r="I29" s="242"/>
      <c r="J29" s="242"/>
      <c r="K29" s="242"/>
      <c r="L29" s="250"/>
      <c r="M29" s="250"/>
      <c r="N29" s="250"/>
      <c r="O29" s="250"/>
      <c r="P29" s="250"/>
      <c r="Q29" s="250"/>
      <c r="R29" s="482">
        <v>11</v>
      </c>
      <c r="S29" s="482">
        <v>25</v>
      </c>
      <c r="T29" s="482">
        <v>24</v>
      </c>
      <c r="U29" s="482">
        <v>58</v>
      </c>
      <c r="V29" s="482">
        <v>25</v>
      </c>
      <c r="W29" s="482">
        <v>80</v>
      </c>
      <c r="X29" s="242"/>
      <c r="Y29" s="242"/>
      <c r="Z29" s="41">
        <f t="shared" si="2"/>
        <v>223</v>
      </c>
      <c r="AA29" s="41">
        <f t="shared" si="0"/>
        <v>187</v>
      </c>
      <c r="AB29" s="41">
        <f t="shared" si="1"/>
        <v>36</v>
      </c>
    </row>
    <row r="30" spans="1:28" ht="17.399999999999999">
      <c r="A30" s="441" t="s">
        <v>637</v>
      </c>
      <c r="B30" s="441" t="s">
        <v>482</v>
      </c>
      <c r="C30" s="242"/>
      <c r="D30" s="242"/>
      <c r="E30" s="242"/>
      <c r="F30" s="242"/>
      <c r="G30" s="242"/>
      <c r="H30" s="242"/>
      <c r="I30" s="242"/>
      <c r="J30" s="242"/>
      <c r="K30" s="242"/>
      <c r="L30" s="242"/>
      <c r="M30" s="242"/>
      <c r="N30" s="242"/>
      <c r="O30" s="242"/>
      <c r="P30" s="242"/>
      <c r="Q30" s="242"/>
      <c r="R30" s="242"/>
      <c r="S30" s="242"/>
      <c r="T30" s="242"/>
      <c r="U30" s="242"/>
      <c r="V30" s="242"/>
      <c r="W30" s="242"/>
      <c r="X30" s="242"/>
      <c r="Y30" s="242"/>
      <c r="Z30" s="41">
        <f t="shared" si="2"/>
        <v>0</v>
      </c>
      <c r="AA30" s="41">
        <f t="shared" si="0"/>
        <v>0</v>
      </c>
      <c r="AB30" s="41">
        <f t="shared" si="1"/>
        <v>0</v>
      </c>
    </row>
    <row r="31" spans="1:28" ht="17.399999999999999">
      <c r="A31" s="441" t="s">
        <v>1692</v>
      </c>
      <c r="B31" s="441" t="s">
        <v>482</v>
      </c>
      <c r="C31" s="482">
        <v>40</v>
      </c>
      <c r="D31" s="482">
        <v>80</v>
      </c>
      <c r="E31" s="482">
        <v>80</v>
      </c>
      <c r="F31" s="482">
        <v>80</v>
      </c>
      <c r="G31" s="250"/>
      <c r="H31" s="482">
        <v>35</v>
      </c>
      <c r="I31" s="500">
        <v>23</v>
      </c>
      <c r="J31" s="493"/>
      <c r="K31" s="493"/>
      <c r="L31" s="482">
        <v>80</v>
      </c>
      <c r="M31" s="482">
        <v>80</v>
      </c>
      <c r="N31" s="482">
        <v>80</v>
      </c>
      <c r="O31" s="250"/>
      <c r="P31" s="250"/>
      <c r="Q31" s="482">
        <v>80</v>
      </c>
      <c r="R31" s="250"/>
      <c r="S31" s="250"/>
      <c r="T31" s="250"/>
      <c r="U31" s="250"/>
      <c r="V31" s="250"/>
      <c r="W31" s="250"/>
      <c r="X31" s="250"/>
      <c r="Y31" s="250"/>
      <c r="Z31" s="41">
        <f t="shared" si="2"/>
        <v>658</v>
      </c>
      <c r="AA31" s="41">
        <f t="shared" si="0"/>
        <v>458</v>
      </c>
      <c r="AB31" s="41">
        <f t="shared" si="1"/>
        <v>160</v>
      </c>
    </row>
    <row r="32" spans="1:28" ht="17.399999999999999">
      <c r="A32" s="441" t="s">
        <v>1193</v>
      </c>
      <c r="B32" s="441" t="s">
        <v>482</v>
      </c>
      <c r="C32" s="482">
        <v>60</v>
      </c>
      <c r="D32" s="250"/>
      <c r="E32" s="250"/>
      <c r="F32" s="482">
        <v>40</v>
      </c>
      <c r="G32" s="482">
        <v>80</v>
      </c>
      <c r="H32" s="482">
        <v>64</v>
      </c>
      <c r="I32" s="250"/>
      <c r="J32" s="482">
        <v>80</v>
      </c>
      <c r="K32" s="250"/>
      <c r="L32" s="250"/>
      <c r="M32" s="250"/>
      <c r="N32" s="250"/>
      <c r="O32" s="250"/>
      <c r="P32" s="250"/>
      <c r="Q32" s="482">
        <v>19</v>
      </c>
      <c r="R32" s="482">
        <v>80</v>
      </c>
      <c r="S32" s="319"/>
      <c r="T32" s="250"/>
      <c r="U32" s="482">
        <v>22</v>
      </c>
      <c r="V32" s="482">
        <v>70</v>
      </c>
      <c r="W32" s="250"/>
      <c r="X32" s="482">
        <v>80</v>
      </c>
      <c r="Y32" s="482">
        <v>27</v>
      </c>
      <c r="Z32" s="41">
        <f t="shared" si="2"/>
        <v>622</v>
      </c>
      <c r="AA32" s="41">
        <f t="shared" si="0"/>
        <v>482</v>
      </c>
      <c r="AB32" s="41">
        <f t="shared" si="1"/>
        <v>80</v>
      </c>
    </row>
    <row r="33" spans="1:28" ht="17.399999999999999">
      <c r="A33" s="497" t="s">
        <v>1693</v>
      </c>
      <c r="B33" s="498" t="s">
        <v>482</v>
      </c>
      <c r="C33" s="499">
        <v>60</v>
      </c>
      <c r="D33" s="482">
        <v>18</v>
      </c>
      <c r="E33" s="250"/>
      <c r="F33" s="250"/>
      <c r="G33" s="250"/>
      <c r="H33" s="482">
        <v>20</v>
      </c>
      <c r="I33" s="250"/>
      <c r="J33" s="250"/>
      <c r="K33" s="482">
        <v>54</v>
      </c>
      <c r="L33" s="250"/>
      <c r="M33" s="482">
        <v>19</v>
      </c>
      <c r="N33" s="250"/>
      <c r="O33" s="482">
        <v>17</v>
      </c>
      <c r="P33" s="250"/>
      <c r="Q33" s="250"/>
      <c r="R33" s="482">
        <v>80</v>
      </c>
      <c r="S33" s="486">
        <v>45</v>
      </c>
      <c r="T33" s="250"/>
      <c r="U33" s="250"/>
      <c r="V33" s="250"/>
      <c r="W33" s="250"/>
      <c r="X33" s="482">
        <v>80</v>
      </c>
      <c r="Y33" s="486">
        <v>70</v>
      </c>
      <c r="Z33" s="41">
        <f t="shared" si="2"/>
        <v>463</v>
      </c>
      <c r="AA33" s="41">
        <f t="shared" si="0"/>
        <v>259</v>
      </c>
      <c r="AB33" s="41">
        <f t="shared" si="1"/>
        <v>144</v>
      </c>
    </row>
    <row r="34" spans="1:28" ht="17.399999999999999">
      <c r="A34" s="441" t="s">
        <v>1277</v>
      </c>
      <c r="B34" s="441" t="s">
        <v>98</v>
      </c>
      <c r="C34" s="250"/>
      <c r="D34" s="250"/>
      <c r="E34" s="250"/>
      <c r="F34" s="482">
        <v>43</v>
      </c>
      <c r="G34" s="250"/>
      <c r="H34" s="482">
        <v>33</v>
      </c>
      <c r="I34" s="250"/>
      <c r="J34" s="250"/>
      <c r="K34" s="250"/>
      <c r="L34" s="250"/>
      <c r="M34" s="250"/>
      <c r="N34" s="482">
        <v>10</v>
      </c>
      <c r="O34" s="250"/>
      <c r="P34" s="250"/>
      <c r="Q34" s="250"/>
      <c r="R34" s="250"/>
      <c r="S34" s="250"/>
      <c r="T34" s="250"/>
      <c r="U34" s="250"/>
      <c r="V34" s="250"/>
      <c r="W34" s="426"/>
      <c r="X34" s="426"/>
      <c r="Y34" s="426"/>
      <c r="Z34" s="41">
        <f t="shared" si="2"/>
        <v>86</v>
      </c>
      <c r="AA34" s="41">
        <f t="shared" si="0"/>
        <v>76</v>
      </c>
      <c r="AB34" s="41">
        <f t="shared" si="1"/>
        <v>10</v>
      </c>
    </row>
    <row r="35" spans="1:28" ht="17.399999999999999">
      <c r="A35" s="441" t="s">
        <v>1587</v>
      </c>
      <c r="B35" s="441" t="s">
        <v>98</v>
      </c>
      <c r="C35" s="482">
        <v>40</v>
      </c>
      <c r="D35" s="482">
        <v>62</v>
      </c>
      <c r="E35" s="486">
        <v>49</v>
      </c>
      <c r="F35" s="250"/>
      <c r="G35" s="482">
        <v>58</v>
      </c>
      <c r="H35" s="482">
        <v>47</v>
      </c>
      <c r="I35" s="482">
        <v>17</v>
      </c>
      <c r="J35" s="482">
        <v>53</v>
      </c>
      <c r="K35" s="482">
        <v>80</v>
      </c>
      <c r="L35" s="482">
        <v>56</v>
      </c>
      <c r="M35" s="242"/>
      <c r="N35" s="242"/>
      <c r="O35" s="482">
        <v>40</v>
      </c>
      <c r="P35" s="242"/>
      <c r="Q35" s="242"/>
      <c r="R35" s="250"/>
      <c r="S35" s="482">
        <v>34</v>
      </c>
      <c r="T35" s="482">
        <v>80</v>
      </c>
      <c r="U35" s="482">
        <v>66</v>
      </c>
      <c r="V35" s="482">
        <v>27</v>
      </c>
      <c r="W35" s="482">
        <v>58</v>
      </c>
      <c r="X35" s="482">
        <v>40</v>
      </c>
      <c r="Y35" s="482">
        <v>61</v>
      </c>
      <c r="Z35" s="41">
        <f t="shared" si="2"/>
        <v>868</v>
      </c>
      <c r="AA35" s="41">
        <f t="shared" si="0"/>
        <v>794</v>
      </c>
      <c r="AB35" s="41">
        <f t="shared" si="1"/>
        <v>34</v>
      </c>
    </row>
    <row r="36" spans="1:28" ht="17.399999999999999">
      <c r="A36" s="442" t="s">
        <v>1422</v>
      </c>
      <c r="B36" s="442" t="s">
        <v>98</v>
      </c>
      <c r="C36" s="483">
        <v>40</v>
      </c>
      <c r="D36" s="482">
        <v>18</v>
      </c>
      <c r="E36" s="482">
        <v>21</v>
      </c>
      <c r="F36" s="482">
        <v>80</v>
      </c>
      <c r="G36" s="482">
        <v>22</v>
      </c>
      <c r="H36" s="250"/>
      <c r="I36" s="482">
        <v>79</v>
      </c>
      <c r="J36" s="242"/>
      <c r="K36" s="250"/>
      <c r="L36" s="250"/>
      <c r="M36" s="242"/>
      <c r="N36" s="242"/>
      <c r="O36" s="250"/>
      <c r="P36" s="482">
        <v>69</v>
      </c>
      <c r="Q36" s="482">
        <v>78</v>
      </c>
      <c r="R36" s="482">
        <v>76</v>
      </c>
      <c r="S36" s="482">
        <v>46</v>
      </c>
      <c r="T36" s="319"/>
      <c r="U36" s="319"/>
      <c r="V36" s="319"/>
      <c r="W36" s="482">
        <v>22</v>
      </c>
      <c r="X36" s="482">
        <v>40</v>
      </c>
      <c r="Y36" s="482">
        <v>19</v>
      </c>
      <c r="Z36" s="41">
        <f t="shared" si="2"/>
        <v>610</v>
      </c>
      <c r="AA36" s="41">
        <f t="shared" si="0"/>
        <v>448</v>
      </c>
      <c r="AB36" s="41">
        <f t="shared" si="1"/>
        <v>122</v>
      </c>
    </row>
    <row r="37" spans="1:28" ht="17.399999999999999">
      <c r="A37" s="442" t="s">
        <v>462</v>
      </c>
      <c r="B37" s="442" t="s">
        <v>98</v>
      </c>
      <c r="C37" s="242"/>
      <c r="D37" s="242"/>
      <c r="E37" s="242"/>
      <c r="F37" s="242"/>
      <c r="G37" s="242"/>
      <c r="H37" s="242"/>
      <c r="I37" s="242"/>
      <c r="J37" s="242"/>
      <c r="K37" s="250"/>
      <c r="L37" s="482">
        <v>24</v>
      </c>
      <c r="M37" s="482">
        <v>78</v>
      </c>
      <c r="N37" s="242"/>
      <c r="O37" s="242"/>
      <c r="P37" s="242"/>
      <c r="Q37" s="242"/>
      <c r="R37" s="242"/>
      <c r="S37" s="242"/>
      <c r="T37" s="242"/>
      <c r="U37" s="242"/>
      <c r="V37" s="242"/>
      <c r="W37" s="242"/>
      <c r="X37" s="242"/>
      <c r="Y37" s="242"/>
      <c r="Z37" s="41">
        <f t="shared" si="2"/>
        <v>102</v>
      </c>
      <c r="AA37" s="41">
        <f t="shared" si="0"/>
        <v>24</v>
      </c>
      <c r="AB37" s="41">
        <f t="shared" si="1"/>
        <v>78</v>
      </c>
    </row>
    <row r="38" spans="1:28" ht="17.399999999999999">
      <c r="A38" s="441" t="s">
        <v>1278</v>
      </c>
      <c r="B38" s="495" t="s">
        <v>98</v>
      </c>
      <c r="C38" s="482">
        <v>14</v>
      </c>
      <c r="D38" s="250"/>
      <c r="E38" s="250"/>
      <c r="F38" s="250"/>
      <c r="G38" s="250"/>
      <c r="H38" s="250"/>
      <c r="I38" s="250"/>
      <c r="J38" s="482">
        <v>27</v>
      </c>
      <c r="K38" s="482">
        <v>15</v>
      </c>
      <c r="L38" s="250"/>
      <c r="M38" s="482">
        <v>2</v>
      </c>
      <c r="N38" s="482">
        <v>70</v>
      </c>
      <c r="O38" s="482">
        <v>40</v>
      </c>
      <c r="P38" s="482">
        <v>11</v>
      </c>
      <c r="Q38" s="482">
        <v>2</v>
      </c>
      <c r="R38" s="482">
        <v>4</v>
      </c>
      <c r="S38" s="319"/>
      <c r="T38" s="323"/>
      <c r="U38" s="482">
        <v>14</v>
      </c>
      <c r="V38" s="482">
        <v>53</v>
      </c>
      <c r="W38" s="250"/>
      <c r="X38" s="250"/>
      <c r="Y38" s="250"/>
      <c r="Z38" s="41">
        <f t="shared" si="2"/>
        <v>252</v>
      </c>
      <c r="AA38" s="41">
        <f t="shared" si="0"/>
        <v>162</v>
      </c>
      <c r="AB38" s="41">
        <f t="shared" si="1"/>
        <v>76</v>
      </c>
    </row>
    <row r="39" spans="1:28" ht="17.399999999999999">
      <c r="A39" s="441" t="s">
        <v>1694</v>
      </c>
      <c r="B39" s="441" t="s">
        <v>104</v>
      </c>
      <c r="C39" s="482">
        <v>40</v>
      </c>
      <c r="D39" s="250"/>
      <c r="E39" s="250"/>
      <c r="F39" s="250"/>
      <c r="G39" s="482">
        <v>12</v>
      </c>
      <c r="H39" s="482">
        <v>22</v>
      </c>
      <c r="I39" s="250"/>
      <c r="J39" s="250"/>
      <c r="K39" s="482">
        <v>40</v>
      </c>
      <c r="L39" s="250"/>
      <c r="M39" s="250"/>
      <c r="N39" s="250"/>
      <c r="O39" s="250"/>
      <c r="P39" s="250"/>
      <c r="Q39" s="250"/>
      <c r="R39" s="250"/>
      <c r="S39" s="426"/>
      <c r="T39" s="426"/>
      <c r="U39" s="426"/>
      <c r="V39" s="426"/>
      <c r="W39" s="426"/>
      <c r="X39" s="426"/>
      <c r="Y39" s="426"/>
      <c r="Z39" s="41">
        <f t="shared" si="2"/>
        <v>114</v>
      </c>
      <c r="AA39" s="41">
        <f t="shared" si="0"/>
        <v>74</v>
      </c>
      <c r="AB39" s="41">
        <f t="shared" si="1"/>
        <v>0</v>
      </c>
    </row>
    <row r="40" spans="1:28" ht="17.399999999999999">
      <c r="A40" s="442" t="s">
        <v>1695</v>
      </c>
      <c r="B40" s="442" t="s">
        <v>104</v>
      </c>
      <c r="C40" s="483">
        <v>40</v>
      </c>
      <c r="D40" s="482">
        <v>80</v>
      </c>
      <c r="E40" s="482">
        <v>80</v>
      </c>
      <c r="F40" s="482">
        <v>80</v>
      </c>
      <c r="G40" s="482">
        <v>68</v>
      </c>
      <c r="H40" s="250"/>
      <c r="I40" s="482">
        <v>58</v>
      </c>
      <c r="J40" s="482">
        <v>53</v>
      </c>
      <c r="K40" s="242"/>
      <c r="L40" s="250"/>
      <c r="M40" s="482">
        <v>80</v>
      </c>
      <c r="N40" s="482">
        <v>80</v>
      </c>
      <c r="O40" s="250"/>
      <c r="P40" s="482">
        <v>72</v>
      </c>
      <c r="Q40" s="482">
        <v>80</v>
      </c>
      <c r="R40" s="482">
        <v>80</v>
      </c>
      <c r="S40" s="482">
        <v>80</v>
      </c>
      <c r="T40" s="482">
        <v>80</v>
      </c>
      <c r="U40" s="482">
        <v>80</v>
      </c>
      <c r="V40" s="482">
        <v>62</v>
      </c>
      <c r="W40" s="242"/>
      <c r="X40" s="482">
        <v>25</v>
      </c>
      <c r="Y40" s="486">
        <v>70</v>
      </c>
      <c r="Z40" s="41">
        <f t="shared" si="2"/>
        <v>1248</v>
      </c>
      <c r="AA40" s="41">
        <f t="shared" si="0"/>
        <v>888</v>
      </c>
      <c r="AB40" s="41">
        <f t="shared" si="1"/>
        <v>320</v>
      </c>
    </row>
    <row r="41" spans="1:28" ht="17.399999999999999">
      <c r="A41" s="442" t="s">
        <v>1741</v>
      </c>
      <c r="B41" s="442" t="s">
        <v>104</v>
      </c>
      <c r="C41" s="333"/>
      <c r="D41" s="333"/>
      <c r="E41" s="333"/>
      <c r="F41" s="333"/>
      <c r="G41" s="250"/>
      <c r="H41" s="482">
        <v>80</v>
      </c>
      <c r="I41" s="482">
        <v>22</v>
      </c>
      <c r="J41" s="482">
        <v>27</v>
      </c>
      <c r="K41" s="482">
        <v>80</v>
      </c>
      <c r="L41" s="482">
        <v>80</v>
      </c>
      <c r="M41" s="482">
        <v>33</v>
      </c>
      <c r="N41" s="482">
        <v>28</v>
      </c>
      <c r="O41" s="482">
        <v>57</v>
      </c>
      <c r="P41" s="250"/>
      <c r="Q41" s="482">
        <v>2</v>
      </c>
      <c r="R41" s="482">
        <v>23</v>
      </c>
      <c r="S41" s="482">
        <v>80</v>
      </c>
      <c r="T41" s="482">
        <v>13</v>
      </c>
      <c r="U41" s="250"/>
      <c r="V41" s="482">
        <v>18</v>
      </c>
      <c r="W41" s="482">
        <v>80</v>
      </c>
      <c r="X41" s="482">
        <v>55</v>
      </c>
      <c r="Y41" s="482">
        <v>28</v>
      </c>
      <c r="Z41" s="41">
        <f t="shared" si="2"/>
        <v>706</v>
      </c>
      <c r="AA41" s="41">
        <f t="shared" si="0"/>
        <v>542</v>
      </c>
      <c r="AB41" s="41">
        <f t="shared" si="1"/>
        <v>164</v>
      </c>
    </row>
    <row r="42" spans="1:28" ht="17.399999999999999">
      <c r="A42" s="441" t="s">
        <v>1696</v>
      </c>
      <c r="B42" s="495" t="s">
        <v>104</v>
      </c>
      <c r="C42" s="250"/>
      <c r="D42" s="250"/>
      <c r="E42" s="250"/>
      <c r="F42" s="250"/>
      <c r="G42" s="250"/>
      <c r="H42" s="482">
        <v>8</v>
      </c>
      <c r="I42" s="250"/>
      <c r="J42" s="250"/>
      <c r="K42" s="250"/>
      <c r="L42" s="250"/>
      <c r="M42" s="250"/>
      <c r="N42" s="250"/>
      <c r="O42" s="482">
        <v>23</v>
      </c>
      <c r="P42" s="482">
        <v>8</v>
      </c>
      <c r="Q42" s="250"/>
      <c r="R42" s="250"/>
      <c r="S42" s="319"/>
      <c r="T42" s="250"/>
      <c r="U42" s="250"/>
      <c r="V42" s="250"/>
      <c r="W42" s="323"/>
      <c r="X42" s="319"/>
      <c r="Y42" s="319"/>
      <c r="Z42" s="41">
        <f t="shared" si="2"/>
        <v>39</v>
      </c>
      <c r="AA42" s="41">
        <f t="shared" si="0"/>
        <v>39</v>
      </c>
      <c r="AB42" s="41">
        <f t="shared" si="1"/>
        <v>0</v>
      </c>
    </row>
    <row r="43" spans="1:28" ht="17.399999999999999">
      <c r="A43" s="441" t="s">
        <v>1416</v>
      </c>
      <c r="B43" s="441" t="s">
        <v>104</v>
      </c>
      <c r="C43" s="242"/>
      <c r="D43" s="242"/>
      <c r="E43" s="242"/>
      <c r="F43" s="242"/>
      <c r="G43" s="242"/>
      <c r="H43" s="242"/>
      <c r="I43" s="242"/>
      <c r="J43" s="242"/>
      <c r="K43" s="242"/>
      <c r="L43" s="242"/>
      <c r="M43" s="242"/>
      <c r="N43" s="250"/>
      <c r="O43" s="250"/>
      <c r="P43" s="250"/>
      <c r="Q43" s="250"/>
      <c r="R43" s="250"/>
      <c r="S43" s="250"/>
      <c r="T43" s="250"/>
      <c r="U43" s="482">
        <v>12</v>
      </c>
      <c r="V43" s="250"/>
      <c r="W43" s="242"/>
      <c r="X43" s="242"/>
      <c r="Y43" s="242"/>
      <c r="Z43" s="41">
        <f t="shared" si="2"/>
        <v>12</v>
      </c>
      <c r="AA43" s="41">
        <f t="shared" si="0"/>
        <v>12</v>
      </c>
      <c r="AB43" s="41">
        <f t="shared" si="1"/>
        <v>0</v>
      </c>
    </row>
    <row r="44" spans="1:28" ht="17.399999999999999">
      <c r="A44" s="441" t="s">
        <v>627</v>
      </c>
      <c r="B44" s="441" t="s">
        <v>99</v>
      </c>
      <c r="C44" s="482">
        <v>34</v>
      </c>
      <c r="D44" s="250"/>
      <c r="E44" s="250"/>
      <c r="F44" s="250"/>
      <c r="G44" s="482">
        <v>80</v>
      </c>
      <c r="H44" s="482">
        <v>58</v>
      </c>
      <c r="I44" s="482">
        <v>63</v>
      </c>
      <c r="J44" s="482">
        <v>48</v>
      </c>
      <c r="K44" s="242"/>
      <c r="L44" s="250"/>
      <c r="M44" s="250"/>
      <c r="N44" s="250"/>
      <c r="O44" s="482">
        <v>23</v>
      </c>
      <c r="P44" s="250"/>
      <c r="Q44" s="482">
        <v>80</v>
      </c>
      <c r="R44" s="482">
        <v>60</v>
      </c>
      <c r="S44" s="242"/>
      <c r="T44" s="482">
        <v>80</v>
      </c>
      <c r="U44" s="250"/>
      <c r="V44" s="482">
        <v>80</v>
      </c>
      <c r="W44" s="250"/>
      <c r="X44" s="242"/>
      <c r="Y44" s="242"/>
      <c r="Z44" s="41">
        <f t="shared" si="2"/>
        <v>606</v>
      </c>
      <c r="AA44" s="41">
        <f t="shared" si="0"/>
        <v>512</v>
      </c>
      <c r="AB44" s="41">
        <f t="shared" si="1"/>
        <v>60</v>
      </c>
    </row>
    <row r="45" spans="1:28" ht="17.399999999999999">
      <c r="A45" s="441" t="s">
        <v>1575</v>
      </c>
      <c r="B45" s="441" t="s">
        <v>99</v>
      </c>
      <c r="C45" s="482">
        <v>40</v>
      </c>
      <c r="D45" s="482">
        <v>62</v>
      </c>
      <c r="E45" s="482">
        <v>68</v>
      </c>
      <c r="F45" s="482">
        <v>13</v>
      </c>
      <c r="G45" s="242"/>
      <c r="H45" s="242"/>
      <c r="I45" s="242"/>
      <c r="J45" s="242"/>
      <c r="K45" s="482">
        <v>22</v>
      </c>
      <c r="L45" s="482">
        <v>71</v>
      </c>
      <c r="M45" s="482">
        <v>80</v>
      </c>
      <c r="N45" s="482">
        <v>80</v>
      </c>
      <c r="O45" s="482">
        <v>57</v>
      </c>
      <c r="P45" s="482">
        <v>69</v>
      </c>
      <c r="Q45" s="250"/>
      <c r="R45" s="482">
        <v>20</v>
      </c>
      <c r="S45" s="482">
        <v>25</v>
      </c>
      <c r="T45" s="250"/>
      <c r="U45" s="482">
        <v>80</v>
      </c>
      <c r="V45" s="250"/>
      <c r="W45" s="250"/>
      <c r="X45" s="482">
        <v>56</v>
      </c>
      <c r="Y45" s="482">
        <v>72</v>
      </c>
      <c r="Z45" s="41">
        <f t="shared" si="2"/>
        <v>815</v>
      </c>
      <c r="AA45" s="41">
        <f t="shared" si="0"/>
        <v>570</v>
      </c>
      <c r="AB45" s="41">
        <f t="shared" si="1"/>
        <v>205</v>
      </c>
    </row>
    <row r="46" spans="1:28" ht="17.399999999999999">
      <c r="A46" s="441" t="s">
        <v>1281</v>
      </c>
      <c r="B46" s="441" t="s">
        <v>99</v>
      </c>
      <c r="C46" s="482">
        <v>40</v>
      </c>
      <c r="D46" s="482">
        <v>80</v>
      </c>
      <c r="E46" s="482">
        <v>80</v>
      </c>
      <c r="F46" s="482">
        <v>31</v>
      </c>
      <c r="G46" s="242"/>
      <c r="H46" s="242"/>
      <c r="I46" s="250"/>
      <c r="J46" s="319"/>
      <c r="K46" s="482">
        <v>40</v>
      </c>
      <c r="L46" s="482">
        <v>80</v>
      </c>
      <c r="M46" s="482">
        <v>80</v>
      </c>
      <c r="N46" s="250"/>
      <c r="O46" s="482">
        <v>80</v>
      </c>
      <c r="P46" s="482">
        <v>80</v>
      </c>
      <c r="Q46" s="482">
        <v>69</v>
      </c>
      <c r="R46" s="482">
        <v>80</v>
      </c>
      <c r="S46" s="482">
        <v>80</v>
      </c>
      <c r="T46" s="319"/>
      <c r="U46" s="482">
        <v>80</v>
      </c>
      <c r="V46" s="482">
        <v>40</v>
      </c>
      <c r="W46" s="482">
        <v>80</v>
      </c>
      <c r="X46" s="482">
        <v>80</v>
      </c>
      <c r="Y46" s="482">
        <v>80</v>
      </c>
      <c r="Z46" s="41">
        <f t="shared" si="2"/>
        <v>1180</v>
      </c>
      <c r="AA46" s="41">
        <f t="shared" si="0"/>
        <v>900</v>
      </c>
      <c r="AB46" s="41">
        <f t="shared" si="1"/>
        <v>240</v>
      </c>
    </row>
    <row r="47" spans="1:28" ht="17.399999999999999">
      <c r="A47" s="441" t="s">
        <v>1697</v>
      </c>
      <c r="B47" s="441" t="s">
        <v>644</v>
      </c>
      <c r="C47" s="250"/>
      <c r="D47" s="250"/>
      <c r="E47" s="250"/>
      <c r="F47" s="250"/>
      <c r="G47" s="482">
        <v>80</v>
      </c>
      <c r="H47" s="250"/>
      <c r="I47" s="482">
        <v>80</v>
      </c>
      <c r="J47" s="482">
        <v>80</v>
      </c>
      <c r="K47" s="250"/>
      <c r="L47" s="250"/>
      <c r="M47" s="250"/>
      <c r="N47" s="250"/>
      <c r="O47" s="250"/>
      <c r="P47" s="250"/>
      <c r="Q47" s="250"/>
      <c r="R47" s="250"/>
      <c r="S47" s="319"/>
      <c r="T47" s="482">
        <v>10</v>
      </c>
      <c r="U47" s="250"/>
      <c r="V47" s="482">
        <v>40</v>
      </c>
      <c r="W47" s="250"/>
      <c r="X47" s="250"/>
      <c r="Y47" s="250"/>
      <c r="Z47" s="41">
        <f t="shared" si="2"/>
        <v>290</v>
      </c>
      <c r="AA47" s="41">
        <f t="shared" si="0"/>
        <v>290</v>
      </c>
      <c r="AB47" s="41">
        <f t="shared" si="1"/>
        <v>0</v>
      </c>
    </row>
    <row r="48" spans="1:28" ht="17.399999999999999">
      <c r="A48" s="441" t="s">
        <v>1698</v>
      </c>
      <c r="B48" s="441" t="s">
        <v>99</v>
      </c>
      <c r="C48" s="250"/>
      <c r="D48" s="250"/>
      <c r="E48" s="250"/>
      <c r="F48" s="242"/>
      <c r="G48" s="242"/>
      <c r="H48" s="242"/>
      <c r="I48" s="242"/>
      <c r="J48" s="242"/>
      <c r="K48" s="242"/>
      <c r="L48" s="250"/>
      <c r="M48" s="250"/>
      <c r="N48" s="482">
        <v>22</v>
      </c>
      <c r="O48" s="250"/>
      <c r="P48" s="482">
        <v>11</v>
      </c>
      <c r="Q48" s="250"/>
      <c r="R48" s="250"/>
      <c r="S48" s="319"/>
      <c r="T48" s="426"/>
      <c r="U48" s="426"/>
      <c r="V48" s="426"/>
      <c r="W48" s="426"/>
      <c r="X48" s="426"/>
      <c r="Y48" s="426"/>
      <c r="Z48" s="41">
        <f t="shared" si="2"/>
        <v>33</v>
      </c>
      <c r="AA48" s="41">
        <f t="shared" si="0"/>
        <v>11</v>
      </c>
      <c r="AB48" s="41">
        <f t="shared" si="1"/>
        <v>22</v>
      </c>
    </row>
    <row r="49" spans="1:28" ht="17.399999999999999">
      <c r="A49" s="441" t="s">
        <v>1628</v>
      </c>
      <c r="B49" s="441" t="s">
        <v>99</v>
      </c>
      <c r="C49" s="482">
        <v>40</v>
      </c>
      <c r="D49" s="482">
        <v>18</v>
      </c>
      <c r="E49" s="482">
        <v>12</v>
      </c>
      <c r="F49" s="482">
        <v>24</v>
      </c>
      <c r="G49" s="250"/>
      <c r="H49" s="482">
        <v>80</v>
      </c>
      <c r="I49" s="250"/>
      <c r="J49" s="242"/>
      <c r="K49" s="250"/>
      <c r="L49" s="482">
        <v>9</v>
      </c>
      <c r="M49" s="482">
        <v>19</v>
      </c>
      <c r="N49" s="482">
        <v>58</v>
      </c>
      <c r="O49" s="250"/>
      <c r="P49" s="250"/>
      <c r="Q49" s="482">
        <v>11</v>
      </c>
      <c r="R49" s="250"/>
      <c r="S49" s="482">
        <v>55</v>
      </c>
      <c r="T49" s="482">
        <v>70</v>
      </c>
      <c r="U49" s="242"/>
      <c r="V49" s="250"/>
      <c r="W49" s="482">
        <v>80</v>
      </c>
      <c r="X49" s="250"/>
      <c r="Y49" s="242"/>
      <c r="Z49" s="41">
        <f t="shared" si="2"/>
        <v>476</v>
      </c>
      <c r="AA49" s="41">
        <f t="shared" si="0"/>
        <v>304</v>
      </c>
      <c r="AB49" s="41">
        <f t="shared" si="1"/>
        <v>132</v>
      </c>
    </row>
    <row r="50" spans="1:28" ht="18" customHeight="1">
      <c r="A50" s="441" t="s">
        <v>1004</v>
      </c>
      <c r="B50" s="441" t="s">
        <v>107</v>
      </c>
      <c r="C50" s="482">
        <v>40</v>
      </c>
      <c r="D50" s="482">
        <v>80</v>
      </c>
      <c r="E50" s="482">
        <v>80</v>
      </c>
      <c r="F50" s="482">
        <v>80</v>
      </c>
      <c r="G50" s="250"/>
      <c r="H50" s="482">
        <v>72</v>
      </c>
      <c r="I50" s="482">
        <v>80</v>
      </c>
      <c r="J50" s="319"/>
      <c r="K50" s="250"/>
      <c r="L50" s="482">
        <v>51</v>
      </c>
      <c r="M50" s="250"/>
      <c r="N50" s="250"/>
      <c r="O50" s="482">
        <v>71</v>
      </c>
      <c r="P50" s="250"/>
      <c r="Q50" s="482">
        <v>78</v>
      </c>
      <c r="R50" s="482">
        <v>80</v>
      </c>
      <c r="S50" s="319"/>
      <c r="T50" s="319"/>
      <c r="U50" s="319"/>
      <c r="V50" s="319"/>
      <c r="W50" s="242"/>
      <c r="X50" s="242"/>
      <c r="Y50" s="242"/>
      <c r="Z50" s="41">
        <f t="shared" si="2"/>
        <v>712</v>
      </c>
      <c r="AA50" s="41">
        <f t="shared" si="0"/>
        <v>592</v>
      </c>
      <c r="AB50" s="41">
        <f t="shared" si="1"/>
        <v>80</v>
      </c>
    </row>
    <row r="51" spans="1:28" ht="17.399999999999999">
      <c r="A51" s="497" t="s">
        <v>1612</v>
      </c>
      <c r="B51" s="498" t="s">
        <v>107</v>
      </c>
      <c r="C51" s="499">
        <v>40</v>
      </c>
      <c r="D51" s="482">
        <v>80</v>
      </c>
      <c r="E51" s="486">
        <v>70</v>
      </c>
      <c r="F51" s="250"/>
      <c r="G51" s="482">
        <v>80</v>
      </c>
      <c r="H51" s="242"/>
      <c r="I51" s="242"/>
      <c r="J51" s="250"/>
      <c r="K51" s="482">
        <v>80</v>
      </c>
      <c r="L51" s="250"/>
      <c r="M51" s="242"/>
      <c r="N51" s="482">
        <v>80</v>
      </c>
      <c r="O51" s="482">
        <v>80</v>
      </c>
      <c r="P51" s="250"/>
      <c r="Q51" s="486">
        <v>70</v>
      </c>
      <c r="R51" s="482">
        <v>80</v>
      </c>
      <c r="S51" s="242"/>
      <c r="T51" s="242"/>
      <c r="U51" s="482">
        <v>80</v>
      </c>
      <c r="V51" s="482">
        <v>80</v>
      </c>
      <c r="W51" s="482">
        <v>80</v>
      </c>
      <c r="X51" s="482">
        <v>80</v>
      </c>
      <c r="Y51" s="482">
        <v>80</v>
      </c>
      <c r="Z51" s="41">
        <f t="shared" si="2"/>
        <v>1060</v>
      </c>
      <c r="AA51" s="41">
        <f t="shared" si="0"/>
        <v>860</v>
      </c>
      <c r="AB51" s="41">
        <f t="shared" si="1"/>
        <v>160</v>
      </c>
    </row>
    <row r="52" spans="1:28" ht="17.399999999999999">
      <c r="A52" s="497" t="s">
        <v>1735</v>
      </c>
      <c r="B52" s="498" t="s">
        <v>107</v>
      </c>
      <c r="C52" s="333"/>
      <c r="D52" s="333"/>
      <c r="E52" s="333"/>
      <c r="F52" s="250"/>
      <c r="G52" s="482">
        <v>80</v>
      </c>
      <c r="H52" s="482">
        <v>80</v>
      </c>
      <c r="I52" s="250"/>
      <c r="J52" s="482">
        <v>80</v>
      </c>
      <c r="K52" s="250"/>
      <c r="L52" s="250"/>
      <c r="M52" s="482">
        <v>39</v>
      </c>
      <c r="N52" s="426"/>
      <c r="O52" s="426"/>
      <c r="P52" s="426"/>
      <c r="Q52" s="426"/>
      <c r="R52" s="426"/>
      <c r="S52" s="426"/>
      <c r="T52" s="426"/>
      <c r="U52" s="426"/>
      <c r="V52" s="426"/>
      <c r="W52" s="426"/>
      <c r="X52" s="426"/>
      <c r="Y52" s="426"/>
      <c r="Z52" s="41">
        <f t="shared" si="2"/>
        <v>279</v>
      </c>
      <c r="AA52" s="41">
        <f t="shared" si="0"/>
        <v>240</v>
      </c>
      <c r="AB52" s="41">
        <f t="shared" si="1"/>
        <v>39</v>
      </c>
    </row>
    <row r="53" spans="1:28" ht="17.399999999999999">
      <c r="A53" s="441" t="s">
        <v>1699</v>
      </c>
      <c r="B53" s="441" t="s">
        <v>107</v>
      </c>
      <c r="C53" s="242"/>
      <c r="D53" s="242"/>
      <c r="E53" s="242"/>
      <c r="F53" s="242"/>
      <c r="G53" s="242"/>
      <c r="H53" s="242"/>
      <c r="I53" s="242"/>
      <c r="J53" s="242"/>
      <c r="K53" s="250"/>
      <c r="L53" s="482">
        <v>29</v>
      </c>
      <c r="M53" s="482">
        <v>61</v>
      </c>
      <c r="N53" s="482">
        <v>80</v>
      </c>
      <c r="O53" s="250"/>
      <c r="P53" s="482">
        <v>80</v>
      </c>
      <c r="Q53" s="250"/>
      <c r="R53" s="250"/>
      <c r="S53" s="482">
        <v>80</v>
      </c>
      <c r="T53" s="482">
        <v>67</v>
      </c>
      <c r="U53" s="482">
        <v>53</v>
      </c>
      <c r="V53" s="242"/>
      <c r="W53" s="482">
        <v>80</v>
      </c>
      <c r="X53" s="482">
        <v>80</v>
      </c>
      <c r="Y53" s="482">
        <v>52</v>
      </c>
      <c r="Z53" s="41">
        <f t="shared" si="2"/>
        <v>662</v>
      </c>
      <c r="AA53" s="41">
        <f t="shared" si="0"/>
        <v>441</v>
      </c>
      <c r="AB53" s="41">
        <f t="shared" si="1"/>
        <v>221</v>
      </c>
    </row>
    <row r="54" spans="1:28" ht="17.399999999999999">
      <c r="A54" s="441" t="s">
        <v>1700</v>
      </c>
      <c r="B54" s="441" t="s">
        <v>314</v>
      </c>
      <c r="C54" s="482">
        <v>80</v>
      </c>
      <c r="D54" s="482">
        <v>64</v>
      </c>
      <c r="E54" s="482">
        <v>59</v>
      </c>
      <c r="F54" s="482">
        <v>80</v>
      </c>
      <c r="G54" s="250"/>
      <c r="H54" s="250"/>
      <c r="I54" s="482">
        <v>33</v>
      </c>
      <c r="J54" s="482">
        <v>80</v>
      </c>
      <c r="K54" s="482">
        <v>65</v>
      </c>
      <c r="L54" s="242"/>
      <c r="M54" s="242"/>
      <c r="N54" s="482">
        <v>52</v>
      </c>
      <c r="O54" s="242"/>
      <c r="P54" s="242"/>
      <c r="Q54" s="242"/>
      <c r="R54" s="242"/>
      <c r="S54" s="250"/>
      <c r="T54" s="250"/>
      <c r="U54" s="482">
        <v>27</v>
      </c>
      <c r="V54" s="482">
        <v>80</v>
      </c>
      <c r="W54" s="482">
        <v>51</v>
      </c>
      <c r="X54" s="482">
        <v>44</v>
      </c>
      <c r="Y54" s="482">
        <v>8</v>
      </c>
      <c r="Z54" s="41">
        <f t="shared" si="2"/>
        <v>723</v>
      </c>
      <c r="AA54" s="41">
        <f t="shared" si="0"/>
        <v>591</v>
      </c>
      <c r="AB54" s="41">
        <f t="shared" si="1"/>
        <v>52</v>
      </c>
    </row>
    <row r="55" spans="1:28" ht="17.399999999999999">
      <c r="A55" s="441" t="s">
        <v>1624</v>
      </c>
      <c r="B55" s="441" t="s">
        <v>314</v>
      </c>
      <c r="C55" s="242"/>
      <c r="D55" s="250"/>
      <c r="E55" s="250"/>
      <c r="F55" s="482">
        <v>49</v>
      </c>
      <c r="G55" s="482">
        <v>46</v>
      </c>
      <c r="H55" s="482">
        <v>80</v>
      </c>
      <c r="I55" s="482">
        <v>48</v>
      </c>
      <c r="J55" s="482">
        <v>32</v>
      </c>
      <c r="K55" s="482">
        <v>80</v>
      </c>
      <c r="L55" s="482">
        <v>80</v>
      </c>
      <c r="M55" s="482">
        <v>80</v>
      </c>
      <c r="N55" s="250"/>
      <c r="O55" s="482">
        <v>80</v>
      </c>
      <c r="P55" s="500">
        <v>33</v>
      </c>
      <c r="Q55" s="493"/>
      <c r="R55" s="493"/>
      <c r="S55" s="493"/>
      <c r="T55" s="482">
        <v>80</v>
      </c>
      <c r="U55" s="482">
        <v>68</v>
      </c>
      <c r="V55" s="242"/>
      <c r="W55" s="242"/>
      <c r="X55" s="242"/>
      <c r="Y55" s="242"/>
      <c r="Z55" s="41">
        <f t="shared" si="2"/>
        <v>756</v>
      </c>
      <c r="AA55" s="41">
        <f t="shared" si="0"/>
        <v>676</v>
      </c>
      <c r="AB55" s="41">
        <f t="shared" si="1"/>
        <v>80</v>
      </c>
    </row>
    <row r="56" spans="1:28" ht="17.399999999999999">
      <c r="A56" s="441" t="s">
        <v>1285</v>
      </c>
      <c r="B56" s="441" t="s">
        <v>314</v>
      </c>
      <c r="C56" s="482">
        <v>66</v>
      </c>
      <c r="D56" s="482">
        <v>16</v>
      </c>
      <c r="E56" s="482">
        <v>21</v>
      </c>
      <c r="F56" s="482">
        <v>80</v>
      </c>
      <c r="G56" s="482">
        <v>34</v>
      </c>
      <c r="H56" s="250"/>
      <c r="I56" s="482">
        <v>80</v>
      </c>
      <c r="J56" s="482">
        <v>80</v>
      </c>
      <c r="K56" s="482">
        <v>58</v>
      </c>
      <c r="L56" s="482">
        <v>80</v>
      </c>
      <c r="M56" s="250"/>
      <c r="N56" s="250"/>
      <c r="O56" s="250"/>
      <c r="P56" s="482">
        <v>80</v>
      </c>
      <c r="Q56" s="482">
        <v>80</v>
      </c>
      <c r="R56" s="482">
        <v>57</v>
      </c>
      <c r="S56" s="482">
        <v>80</v>
      </c>
      <c r="T56" s="482">
        <v>80</v>
      </c>
      <c r="U56" s="250"/>
      <c r="V56" s="482">
        <v>80</v>
      </c>
      <c r="W56" s="482">
        <v>29</v>
      </c>
      <c r="X56" s="482">
        <v>36</v>
      </c>
      <c r="Y56" s="482">
        <v>80</v>
      </c>
      <c r="Z56" s="41">
        <f t="shared" si="2"/>
        <v>1117</v>
      </c>
      <c r="AA56" s="41">
        <f t="shared" si="0"/>
        <v>914</v>
      </c>
      <c r="AB56" s="41">
        <f t="shared" si="1"/>
        <v>137</v>
      </c>
    </row>
    <row r="57" spans="1:28" ht="17.399999999999999">
      <c r="A57" s="315"/>
      <c r="B57" s="315"/>
      <c r="C57" s="315"/>
      <c r="D57" s="254"/>
      <c r="E57" s="254"/>
      <c r="F57" s="254"/>
      <c r="G57" s="254"/>
      <c r="H57" s="254"/>
      <c r="I57" s="254"/>
      <c r="J57" s="254"/>
      <c r="K57" s="254"/>
      <c r="L57" s="254"/>
      <c r="M57" s="254"/>
      <c r="N57" s="254"/>
      <c r="O57" s="254"/>
      <c r="P57" s="254"/>
      <c r="Q57" s="254"/>
      <c r="R57" s="254"/>
      <c r="S57" s="254"/>
      <c r="T57" s="254"/>
      <c r="U57" s="254"/>
      <c r="V57" s="254"/>
      <c r="W57" s="254"/>
      <c r="X57" s="254"/>
      <c r="Y57" s="254"/>
      <c r="Z57" s="281"/>
      <c r="AA57" s="281"/>
      <c r="AB57" s="281"/>
    </row>
    <row r="58" spans="1:28" ht="17.399999999999999">
      <c r="A58" s="316" t="s">
        <v>125</v>
      </c>
      <c r="B58" s="315"/>
      <c r="C58" s="315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  <c r="S58" s="254"/>
      <c r="T58" s="254"/>
      <c r="U58" s="254"/>
      <c r="V58" s="254"/>
      <c r="W58" s="254"/>
      <c r="X58" s="254"/>
      <c r="Y58" s="254"/>
      <c r="Z58" s="281"/>
      <c r="AA58" s="281"/>
      <c r="AB58" s="281"/>
    </row>
    <row r="59" spans="1:28" ht="17.399999999999999">
      <c r="A59" s="319" t="s">
        <v>1349</v>
      </c>
      <c r="B59" s="315"/>
      <c r="C59" s="315"/>
      <c r="D59" s="254"/>
      <c r="E59" s="254"/>
      <c r="F59" s="254"/>
      <c r="G59" s="254"/>
      <c r="H59" s="254"/>
      <c r="I59" s="254"/>
      <c r="J59" s="254"/>
      <c r="K59" s="254"/>
      <c r="L59" s="254"/>
      <c r="M59" s="254"/>
      <c r="N59" s="254"/>
      <c r="O59" s="254"/>
      <c r="P59" s="254"/>
      <c r="Q59" s="254"/>
      <c r="R59" s="254"/>
      <c r="S59" s="254"/>
      <c r="T59" s="254"/>
      <c r="U59" s="254"/>
      <c r="V59" s="254"/>
      <c r="W59" s="254"/>
      <c r="X59" s="254"/>
      <c r="Y59" s="254"/>
      <c r="Z59" s="281"/>
      <c r="AA59" s="281"/>
      <c r="AB59" s="281"/>
    </row>
    <row r="60" spans="1:28" ht="17.399999999999999">
      <c r="A60" s="425" t="s">
        <v>1350</v>
      </c>
      <c r="B60" s="315"/>
      <c r="C60" s="315"/>
      <c r="D60" s="254"/>
      <c r="E60" s="254"/>
      <c r="F60" s="254"/>
      <c r="G60" s="254"/>
      <c r="H60" s="254"/>
      <c r="I60" s="254"/>
      <c r="J60" s="254"/>
      <c r="K60" s="254"/>
      <c r="L60" s="254"/>
      <c r="M60" s="254"/>
      <c r="N60" s="254"/>
      <c r="O60" s="254"/>
      <c r="P60" s="254"/>
      <c r="Q60" s="254"/>
      <c r="R60" s="254"/>
      <c r="S60" s="254"/>
      <c r="T60" s="254"/>
      <c r="U60" s="254"/>
      <c r="V60" s="254"/>
      <c r="W60" s="254"/>
      <c r="X60" s="254"/>
      <c r="Y60" s="254"/>
      <c r="Z60" s="281"/>
      <c r="AA60" s="281"/>
      <c r="AB60" s="281"/>
    </row>
    <row r="61" spans="1:28" ht="17.399999999999999">
      <c r="A61" s="320" t="s">
        <v>131</v>
      </c>
      <c r="B61" s="315"/>
      <c r="C61" s="315"/>
      <c r="D61" s="254"/>
      <c r="E61" s="254"/>
      <c r="F61" s="254"/>
      <c r="G61" s="254"/>
      <c r="H61" s="254"/>
      <c r="I61" s="254"/>
      <c r="J61" s="254"/>
      <c r="K61" s="254"/>
      <c r="L61" s="254"/>
      <c r="M61" s="254"/>
      <c r="N61" s="254"/>
      <c r="O61" s="254"/>
      <c r="P61" s="254"/>
      <c r="Q61" s="254"/>
      <c r="R61" s="254"/>
      <c r="S61" s="254"/>
      <c r="T61" s="254"/>
      <c r="U61" s="254"/>
      <c r="V61" s="254"/>
      <c r="W61" s="254"/>
      <c r="X61" s="254"/>
      <c r="Y61" s="254"/>
      <c r="Z61" s="281"/>
      <c r="AA61" s="281"/>
      <c r="AB61" s="281"/>
    </row>
    <row r="62" spans="1:28" ht="17.399999999999999">
      <c r="A62" s="212" t="s">
        <v>123</v>
      </c>
      <c r="B62" s="315"/>
      <c r="C62" s="315"/>
      <c r="D62" s="254"/>
      <c r="E62" s="254"/>
      <c r="F62" s="254"/>
      <c r="G62" s="254"/>
      <c r="H62" s="254"/>
      <c r="I62" s="254"/>
      <c r="J62" s="254"/>
      <c r="K62" s="254"/>
      <c r="L62" s="254"/>
      <c r="M62" s="254"/>
      <c r="N62" s="254"/>
      <c r="O62" s="254"/>
      <c r="P62" s="254"/>
      <c r="Q62" s="254"/>
      <c r="R62" s="254"/>
      <c r="S62" s="254"/>
      <c r="T62" s="254"/>
      <c r="U62" s="254"/>
      <c r="V62" s="254"/>
      <c r="W62" s="254"/>
      <c r="X62" s="254"/>
      <c r="Y62" s="254"/>
      <c r="Z62" s="321"/>
      <c r="AA62" s="321"/>
      <c r="AB62" s="321"/>
    </row>
    <row r="63" spans="1:28" ht="17.399999999999999">
      <c r="A63" s="322" t="s">
        <v>124</v>
      </c>
      <c r="B63" s="315"/>
      <c r="C63" s="315"/>
      <c r="D63" s="254"/>
      <c r="E63" s="254"/>
      <c r="F63" s="254"/>
      <c r="G63" s="254"/>
      <c r="H63" s="254"/>
      <c r="I63" s="254"/>
      <c r="J63" s="254"/>
      <c r="K63" s="254"/>
      <c r="L63" s="254"/>
      <c r="M63" s="254"/>
      <c r="N63" s="254"/>
      <c r="O63" s="254"/>
      <c r="P63" s="254"/>
      <c r="Q63" s="254"/>
      <c r="R63" s="254"/>
      <c r="S63" s="254"/>
      <c r="T63" s="254"/>
      <c r="U63" s="254"/>
      <c r="V63" s="254"/>
      <c r="W63" s="254"/>
      <c r="X63" s="254"/>
      <c r="Y63" s="254"/>
      <c r="Z63" s="321"/>
      <c r="AA63" s="321"/>
      <c r="AB63" s="321"/>
    </row>
    <row r="64" spans="1:28" ht="17.399999999999999">
      <c r="A64" s="323" t="s">
        <v>126</v>
      </c>
      <c r="B64" s="315"/>
      <c r="C64" s="315"/>
      <c r="D64" s="254"/>
      <c r="E64" s="254"/>
      <c r="F64" s="254"/>
      <c r="G64" s="254"/>
      <c r="H64" s="254"/>
      <c r="I64" s="254"/>
      <c r="J64" s="254"/>
      <c r="K64" s="254"/>
      <c r="L64" s="254"/>
      <c r="M64" s="254"/>
      <c r="N64" s="254"/>
      <c r="O64" s="254"/>
      <c r="P64" s="254"/>
      <c r="Q64" s="254"/>
      <c r="R64" s="254"/>
      <c r="S64" s="254"/>
      <c r="T64" s="254"/>
      <c r="U64" s="254"/>
      <c r="V64" s="254"/>
      <c r="W64" s="254"/>
      <c r="X64" s="254"/>
      <c r="Y64" s="254"/>
      <c r="Z64" s="321"/>
      <c r="AA64" s="321"/>
      <c r="AB64" s="321"/>
    </row>
    <row r="65" spans="1:28" ht="17.399999999999999">
      <c r="A65" s="196" t="s">
        <v>127</v>
      </c>
      <c r="B65" s="315"/>
      <c r="C65" s="315"/>
      <c r="D65" s="254"/>
      <c r="E65" s="254"/>
      <c r="F65" s="254"/>
      <c r="G65" s="254"/>
      <c r="H65" s="254"/>
      <c r="I65" s="254"/>
      <c r="J65" s="254"/>
      <c r="K65" s="254"/>
      <c r="L65" s="254"/>
      <c r="M65" s="254"/>
      <c r="N65" s="254"/>
      <c r="O65" s="254"/>
      <c r="P65" s="254"/>
      <c r="Q65" s="254"/>
      <c r="R65" s="254"/>
      <c r="S65" s="254"/>
      <c r="T65" s="254"/>
      <c r="U65" s="254"/>
      <c r="V65" s="254"/>
      <c r="W65" s="254"/>
      <c r="X65" s="254"/>
      <c r="Y65" s="254"/>
      <c r="Z65" s="321"/>
      <c r="AA65" s="321"/>
      <c r="AB65" s="321"/>
    </row>
    <row r="66" spans="1:28" ht="17.399999999999999">
      <c r="A66" s="324" t="s">
        <v>132</v>
      </c>
      <c r="B66" s="315"/>
      <c r="C66" s="315"/>
      <c r="D66" s="254"/>
      <c r="E66" s="254"/>
      <c r="F66" s="254"/>
      <c r="G66" s="254"/>
      <c r="H66" s="254"/>
      <c r="I66" s="254"/>
      <c r="J66" s="254"/>
      <c r="K66" s="254"/>
      <c r="L66" s="254"/>
      <c r="M66" s="254"/>
      <c r="N66" s="254"/>
      <c r="O66" s="254"/>
      <c r="P66" s="254"/>
      <c r="Q66" s="254"/>
      <c r="R66" s="254"/>
      <c r="S66" s="254"/>
      <c r="T66" s="254"/>
      <c r="U66" s="254"/>
      <c r="V66" s="254"/>
      <c r="W66" s="254"/>
      <c r="X66" s="254"/>
      <c r="Y66" s="254"/>
      <c r="Z66" s="321"/>
      <c r="AA66" s="321"/>
      <c r="AB66" s="321"/>
    </row>
    <row r="67" spans="1:28" ht="17.399999999999999">
      <c r="A67" s="240" t="s">
        <v>272</v>
      </c>
      <c r="B67" s="315"/>
      <c r="C67" s="315"/>
      <c r="D67" s="254"/>
      <c r="E67" s="254"/>
      <c r="F67" s="254"/>
      <c r="G67" s="254"/>
      <c r="H67" s="254"/>
      <c r="I67" s="254"/>
      <c r="J67" s="254"/>
      <c r="K67" s="254"/>
      <c r="L67" s="254"/>
      <c r="M67" s="254"/>
      <c r="N67" s="254"/>
      <c r="O67" s="254"/>
      <c r="P67" s="254"/>
      <c r="Q67" s="254"/>
      <c r="R67" s="254"/>
      <c r="S67" s="254"/>
      <c r="T67" s="254"/>
      <c r="U67" s="254"/>
      <c r="V67" s="254"/>
      <c r="W67" s="254"/>
      <c r="X67" s="254"/>
      <c r="Y67" s="254"/>
      <c r="Z67" s="321"/>
      <c r="AA67" s="321"/>
      <c r="AB67" s="321"/>
    </row>
    <row r="68" spans="1:28" ht="17.399999999999999">
      <c r="A68" s="411" t="s">
        <v>1279</v>
      </c>
      <c r="B68" s="315"/>
      <c r="C68" s="315"/>
      <c r="D68" s="254"/>
      <c r="E68" s="254"/>
      <c r="F68" s="254"/>
      <c r="G68" s="254"/>
      <c r="H68" s="254"/>
      <c r="I68" s="254"/>
      <c r="J68" s="254"/>
      <c r="K68" s="254"/>
      <c r="L68" s="254"/>
      <c r="M68" s="254"/>
      <c r="N68" s="254"/>
      <c r="O68" s="254"/>
      <c r="P68" s="254"/>
      <c r="Q68" s="254"/>
      <c r="R68" s="254"/>
      <c r="S68" s="254"/>
      <c r="T68" s="254"/>
      <c r="U68" s="254"/>
      <c r="V68" s="254"/>
      <c r="W68" s="254"/>
      <c r="X68" s="254"/>
      <c r="Y68" s="254"/>
      <c r="Z68" s="321"/>
      <c r="AA68" s="321"/>
      <c r="AB68" s="321"/>
    </row>
    <row r="69" spans="1:28" ht="17.399999999999999">
      <c r="A69" s="333" t="s">
        <v>1407</v>
      </c>
      <c r="B69" s="315"/>
      <c r="C69" s="315"/>
      <c r="D69" s="254"/>
      <c r="E69" s="254"/>
      <c r="F69" s="254"/>
      <c r="G69" s="254"/>
      <c r="H69" s="254"/>
      <c r="I69" s="254"/>
      <c r="J69" s="254"/>
      <c r="K69" s="254"/>
      <c r="L69" s="254"/>
      <c r="M69" s="254"/>
      <c r="N69" s="254"/>
      <c r="O69" s="254"/>
      <c r="P69" s="254"/>
      <c r="Q69" s="254"/>
      <c r="R69" s="254"/>
      <c r="S69" s="254"/>
      <c r="T69" s="254"/>
      <c r="U69" s="254"/>
      <c r="V69" s="254"/>
      <c r="W69" s="254"/>
      <c r="X69" s="254"/>
      <c r="Y69" s="254"/>
      <c r="Z69" s="321"/>
      <c r="AA69" s="321"/>
      <c r="AB69" s="321"/>
    </row>
    <row r="70" spans="1:28">
      <c r="A70" s="426" t="s">
        <v>1353</v>
      </c>
    </row>
  </sheetData>
  <mergeCells count="6">
    <mergeCell ref="Z1:AB1"/>
    <mergeCell ref="D1:L1"/>
    <mergeCell ref="M1:N1"/>
    <mergeCell ref="O1:Q1"/>
    <mergeCell ref="R1:S1"/>
    <mergeCell ref="T1:Y1"/>
  </mergeCells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35DC1-A3CB-41CB-B7B3-9CC13D11659C}">
  <dimension ref="A1:M52"/>
  <sheetViews>
    <sheetView workbookViewId="0">
      <selection activeCell="E9" sqref="E9"/>
    </sheetView>
  </sheetViews>
  <sheetFormatPr defaultRowHeight="15.6"/>
  <cols>
    <col min="1" max="1" width="3.69921875" bestFit="1" customWidth="1"/>
    <col min="2" max="2" width="19.19921875" bestFit="1" customWidth="1"/>
    <col min="3" max="3" width="14.3984375" bestFit="1" customWidth="1"/>
    <col min="4" max="4" width="17.296875" bestFit="1" customWidth="1"/>
    <col min="5" max="5" width="19.3984375" bestFit="1" customWidth="1"/>
    <col min="6" max="6" width="15.796875" bestFit="1" customWidth="1"/>
    <col min="7" max="7" width="6.3984375" bestFit="1" customWidth="1"/>
    <col min="8" max="8" width="6.796875" bestFit="1" customWidth="1"/>
    <col min="9" max="9" width="18.09765625" bestFit="1" customWidth="1"/>
    <col min="10" max="10" width="6.5" bestFit="1" customWidth="1"/>
    <col min="11" max="11" width="7.09765625" bestFit="1" customWidth="1"/>
    <col min="12" max="12" width="17.69921875" bestFit="1" customWidth="1"/>
    <col min="13" max="13" width="17.796875" bestFit="1" customWidth="1"/>
  </cols>
  <sheetData>
    <row r="1" spans="1:13" ht="46.8">
      <c r="A1" s="346"/>
      <c r="B1" s="347"/>
      <c r="C1" s="612" t="s">
        <v>1792</v>
      </c>
      <c r="D1" s="612"/>
      <c r="E1" s="612"/>
      <c r="F1" s="612"/>
      <c r="G1" s="612"/>
      <c r="H1" s="612"/>
      <c r="I1" s="612"/>
      <c r="J1" s="612"/>
      <c r="K1" s="612"/>
      <c r="L1" s="254"/>
      <c r="M1" s="373"/>
    </row>
    <row r="2" spans="1:13" ht="17.399999999999999">
      <c r="A2" s="348"/>
      <c r="B2" s="349" t="s">
        <v>1012</v>
      </c>
      <c r="C2" s="350" t="s">
        <v>1013</v>
      </c>
      <c r="D2" s="351" t="s">
        <v>1510</v>
      </c>
      <c r="E2" s="352" t="s">
        <v>1015</v>
      </c>
      <c r="F2" s="352" t="s">
        <v>1016</v>
      </c>
      <c r="G2" s="353" t="s">
        <v>46</v>
      </c>
      <c r="H2" s="354" t="s">
        <v>1017</v>
      </c>
      <c r="I2" s="354" t="s">
        <v>48</v>
      </c>
      <c r="J2" s="354" t="s">
        <v>49</v>
      </c>
      <c r="K2" s="354" t="s">
        <v>295</v>
      </c>
      <c r="L2" s="374" t="s">
        <v>51</v>
      </c>
      <c r="M2" s="374" t="s">
        <v>52</v>
      </c>
    </row>
    <row r="3" spans="1:13" ht="17.399999999999999">
      <c r="A3" s="494">
        <v>1</v>
      </c>
      <c r="B3" s="375" t="s">
        <v>1511</v>
      </c>
      <c r="C3" s="375" t="s">
        <v>1296</v>
      </c>
      <c r="D3" s="41"/>
      <c r="E3" s="41"/>
      <c r="F3" s="41"/>
      <c r="G3" s="41"/>
      <c r="H3" s="41"/>
      <c r="I3" s="41"/>
      <c r="J3" s="41"/>
      <c r="K3" s="41"/>
      <c r="L3" s="41"/>
      <c r="M3" s="41"/>
    </row>
    <row r="4" spans="1:13" ht="17.399999999999999">
      <c r="A4" s="494">
        <v>2</v>
      </c>
      <c r="B4" s="375" t="s">
        <v>1146</v>
      </c>
      <c r="C4" s="375" t="s">
        <v>1179</v>
      </c>
      <c r="D4" s="41"/>
      <c r="E4" s="41"/>
      <c r="F4" s="41"/>
      <c r="G4" s="41"/>
      <c r="H4" s="41"/>
      <c r="I4" s="41"/>
      <c r="J4" s="41"/>
      <c r="K4" s="41"/>
      <c r="L4" s="41"/>
      <c r="M4" s="41"/>
    </row>
    <row r="5" spans="1:13" ht="17.399999999999999">
      <c r="A5" s="494">
        <v>3</v>
      </c>
      <c r="B5" s="375" t="s">
        <v>1295</v>
      </c>
      <c r="C5" s="375" t="s">
        <v>1296</v>
      </c>
      <c r="D5" s="41"/>
      <c r="E5" s="41"/>
      <c r="F5" s="41"/>
      <c r="G5" s="41"/>
      <c r="H5" s="41"/>
      <c r="I5" s="41"/>
      <c r="J5" s="41"/>
      <c r="K5" s="41"/>
      <c r="L5" s="41"/>
      <c r="M5" s="41"/>
    </row>
    <row r="6" spans="1:13" ht="17.399999999999999">
      <c r="A6" s="494">
        <v>4</v>
      </c>
      <c r="B6" s="375" t="s">
        <v>1035</v>
      </c>
      <c r="C6" s="375" t="s">
        <v>1036</v>
      </c>
      <c r="D6" s="41"/>
      <c r="E6" s="41"/>
      <c r="F6" s="41"/>
      <c r="G6" s="41"/>
      <c r="H6" s="41"/>
      <c r="I6" s="41"/>
      <c r="J6" s="41"/>
      <c r="K6" s="41"/>
      <c r="L6" s="41"/>
      <c r="M6" s="41"/>
    </row>
    <row r="7" spans="1:13" ht="17.399999999999999">
      <c r="A7" s="494">
        <v>5</v>
      </c>
      <c r="B7" s="375" t="s">
        <v>1793</v>
      </c>
      <c r="C7" s="375" t="s">
        <v>1253</v>
      </c>
      <c r="D7" s="41"/>
      <c r="E7" s="41"/>
      <c r="F7" s="41"/>
      <c r="G7" s="41"/>
      <c r="H7" s="41"/>
      <c r="I7" s="41"/>
      <c r="J7" s="41"/>
      <c r="K7" s="41"/>
      <c r="L7" s="41"/>
      <c r="M7" s="41"/>
    </row>
    <row r="8" spans="1:13" ht="17.399999999999999">
      <c r="A8" s="494">
        <v>6</v>
      </c>
      <c r="B8" s="375" t="s">
        <v>1093</v>
      </c>
      <c r="C8" s="375" t="s">
        <v>1094</v>
      </c>
      <c r="D8" s="41"/>
      <c r="E8" s="41"/>
      <c r="F8" s="41"/>
      <c r="G8" s="41"/>
      <c r="H8" s="41"/>
      <c r="I8" s="41"/>
      <c r="J8" s="41"/>
      <c r="K8" s="41"/>
      <c r="L8" s="41"/>
      <c r="M8" s="41"/>
    </row>
    <row r="9" spans="1:13" ht="17.399999999999999">
      <c r="A9" s="494">
        <v>7</v>
      </c>
      <c r="B9" s="375" t="s">
        <v>1299</v>
      </c>
      <c r="C9" s="375" t="s">
        <v>1300</v>
      </c>
      <c r="D9" s="41"/>
      <c r="E9" s="41"/>
      <c r="F9" s="41"/>
      <c r="G9" s="41"/>
      <c r="H9" s="41"/>
      <c r="I9" s="41"/>
      <c r="J9" s="41"/>
      <c r="K9" s="41"/>
      <c r="L9" s="41"/>
      <c r="M9" s="41"/>
    </row>
    <row r="10" spans="1:13" ht="17.399999999999999">
      <c r="A10" s="494">
        <v>8</v>
      </c>
      <c r="B10" s="375" t="s">
        <v>1794</v>
      </c>
      <c r="C10" s="375" t="s">
        <v>1805</v>
      </c>
      <c r="D10" s="41"/>
      <c r="E10" s="41"/>
      <c r="F10" s="41"/>
      <c r="G10" s="41"/>
      <c r="H10" s="41"/>
      <c r="I10" s="41"/>
      <c r="J10" s="41"/>
      <c r="K10" s="41"/>
      <c r="L10" s="41"/>
      <c r="M10" s="41"/>
    </row>
    <row r="11" spans="1:13" ht="17.399999999999999">
      <c r="A11" s="494">
        <v>9</v>
      </c>
      <c r="B11" s="503" t="s">
        <v>1795</v>
      </c>
      <c r="C11" s="503" t="s">
        <v>1068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</row>
    <row r="12" spans="1:13" ht="17.399999999999999">
      <c r="A12" s="494">
        <v>10</v>
      </c>
      <c r="B12" s="503" t="s">
        <v>1796</v>
      </c>
      <c r="C12" s="503" t="s">
        <v>1806</v>
      </c>
      <c r="D12" s="41"/>
      <c r="E12" s="41"/>
      <c r="F12" s="41"/>
      <c r="G12" s="41"/>
      <c r="H12" s="41"/>
      <c r="I12" s="41"/>
      <c r="J12" s="41"/>
      <c r="K12" s="41"/>
      <c r="L12" s="41"/>
      <c r="M12" s="41"/>
    </row>
    <row r="13" spans="1:13" ht="17.399999999999999">
      <c r="A13" s="494">
        <v>11</v>
      </c>
      <c r="B13" s="375" t="s">
        <v>1797</v>
      </c>
      <c r="C13" s="375" t="s">
        <v>1036</v>
      </c>
      <c r="D13" s="41"/>
      <c r="E13" s="41"/>
      <c r="F13" s="41"/>
      <c r="G13" s="41"/>
      <c r="H13" s="41"/>
      <c r="I13" s="41"/>
      <c r="J13" s="41"/>
      <c r="K13" s="41"/>
      <c r="L13" s="41"/>
      <c r="M13" s="41"/>
    </row>
    <row r="14" spans="1:13" ht="17.399999999999999">
      <c r="A14" s="494">
        <v>12</v>
      </c>
      <c r="B14" s="375" t="s">
        <v>1648</v>
      </c>
      <c r="C14" s="375" t="s">
        <v>1649</v>
      </c>
      <c r="D14" s="41"/>
      <c r="E14" s="41"/>
      <c r="F14" s="41"/>
      <c r="G14" s="41"/>
      <c r="H14" s="41"/>
      <c r="I14" s="41"/>
      <c r="J14" s="41"/>
      <c r="K14" s="41"/>
      <c r="L14" s="41"/>
      <c r="M14" s="41"/>
    </row>
    <row r="15" spans="1:13" ht="17.399999999999999">
      <c r="A15" s="494">
        <v>13</v>
      </c>
      <c r="B15" s="375" t="s">
        <v>1650</v>
      </c>
      <c r="C15" s="375" t="s">
        <v>1651</v>
      </c>
      <c r="D15" s="41"/>
      <c r="E15" s="41"/>
      <c r="F15" s="41"/>
      <c r="G15" s="41"/>
      <c r="H15" s="41"/>
      <c r="I15" s="41"/>
      <c r="J15" s="41"/>
      <c r="K15" s="41"/>
      <c r="L15" s="41"/>
      <c r="M15" s="41"/>
    </row>
    <row r="16" spans="1:13" ht="17.399999999999999">
      <c r="A16" s="494">
        <v>14</v>
      </c>
      <c r="B16" s="503" t="s">
        <v>1147</v>
      </c>
      <c r="C16" s="503" t="s">
        <v>1148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</row>
    <row r="17" spans="1:13" ht="17.399999999999999">
      <c r="A17" s="494">
        <v>15</v>
      </c>
      <c r="B17" s="375" t="s">
        <v>1584</v>
      </c>
      <c r="C17" s="375" t="s">
        <v>1585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spans="1:13" ht="17.399999999999999">
      <c r="A18" s="494">
        <v>16</v>
      </c>
      <c r="B18" s="375" t="s">
        <v>1421</v>
      </c>
      <c r="C18" s="375" t="s">
        <v>1236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 ht="17.399999999999999">
      <c r="A19" s="494">
        <v>17</v>
      </c>
      <c r="B19" s="375" t="s">
        <v>1653</v>
      </c>
      <c r="C19" s="375" t="s">
        <v>1654</v>
      </c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 ht="17.399999999999999">
      <c r="A20" s="494">
        <v>18</v>
      </c>
      <c r="B20" s="375" t="s">
        <v>1655</v>
      </c>
      <c r="C20" s="375" t="s">
        <v>1079</v>
      </c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 ht="17.399999999999999">
      <c r="A21" s="494">
        <v>19</v>
      </c>
      <c r="B21" s="375" t="s">
        <v>1656</v>
      </c>
      <c r="C21" s="375" t="s">
        <v>1445</v>
      </c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 ht="17.399999999999999">
      <c r="A22" s="494">
        <v>20</v>
      </c>
      <c r="B22" s="375" t="s">
        <v>1798</v>
      </c>
      <c r="C22" s="375" t="s">
        <v>1807</v>
      </c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 ht="17.399999999999999">
      <c r="A23" s="494">
        <v>21</v>
      </c>
      <c r="B23" s="375" t="s">
        <v>1657</v>
      </c>
      <c r="C23" s="375" t="s">
        <v>1658</v>
      </c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 ht="17.399999999999999">
      <c r="A24" s="494">
        <v>22</v>
      </c>
      <c r="B24" s="375" t="s">
        <v>1288</v>
      </c>
      <c r="C24" s="375" t="s">
        <v>1293</v>
      </c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 ht="17.399999999999999">
      <c r="A25" s="494">
        <v>23</v>
      </c>
      <c r="B25" s="375" t="s">
        <v>1055</v>
      </c>
      <c r="C25" s="375" t="s">
        <v>1056</v>
      </c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 ht="17.399999999999999">
      <c r="A26" s="494">
        <v>24</v>
      </c>
      <c r="B26" s="375" t="s">
        <v>1099</v>
      </c>
      <c r="C26" s="375" t="s">
        <v>1096</v>
      </c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 ht="17.399999999999999">
      <c r="A27" s="494">
        <v>25</v>
      </c>
      <c r="B27" s="375" t="s">
        <v>1305</v>
      </c>
      <c r="C27" s="375" t="s">
        <v>1306</v>
      </c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 ht="17.399999999999999">
      <c r="A28" s="494">
        <v>26</v>
      </c>
      <c r="B28" s="375" t="s">
        <v>1149</v>
      </c>
      <c r="C28" s="375" t="s">
        <v>1150</v>
      </c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 ht="17.399999999999999">
      <c r="A29" s="494">
        <v>27</v>
      </c>
      <c r="B29" s="375" t="s">
        <v>1661</v>
      </c>
      <c r="C29" s="375" t="s">
        <v>1662</v>
      </c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 ht="17.399999999999999">
      <c r="A30" s="494">
        <v>28</v>
      </c>
      <c r="B30" s="375" t="s">
        <v>1799</v>
      </c>
      <c r="C30" s="375" t="s">
        <v>1096</v>
      </c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 ht="17.399999999999999">
      <c r="A31" s="494">
        <v>29</v>
      </c>
      <c r="B31" s="375" t="s">
        <v>1512</v>
      </c>
      <c r="C31" s="375" t="s">
        <v>1513</v>
      </c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 ht="17.399999999999999">
      <c r="A32" s="494">
        <v>30</v>
      </c>
      <c r="B32" s="375" t="s">
        <v>1241</v>
      </c>
      <c r="C32" s="375" t="s">
        <v>1068</v>
      </c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 ht="17.399999999999999">
      <c r="A33" s="494">
        <v>31</v>
      </c>
      <c r="B33" s="375" t="s">
        <v>1623</v>
      </c>
      <c r="C33" s="375" t="s">
        <v>1308</v>
      </c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 ht="17.399999999999999">
      <c r="A34" s="494">
        <v>32</v>
      </c>
      <c r="B34" s="375" t="s">
        <v>1800</v>
      </c>
      <c r="C34" s="375" t="s">
        <v>1808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 ht="17.399999999999999">
      <c r="A35" s="494">
        <v>33</v>
      </c>
      <c r="B35" s="375" t="s">
        <v>1801</v>
      </c>
      <c r="C35" s="375" t="s">
        <v>1809</v>
      </c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 ht="17.399999999999999">
      <c r="A36" s="494">
        <v>34</v>
      </c>
      <c r="B36" s="375" t="s">
        <v>1667</v>
      </c>
      <c r="C36" s="375" t="s">
        <v>1668</v>
      </c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 ht="17.399999999999999">
      <c r="A37" s="494">
        <v>35</v>
      </c>
      <c r="B37" s="375" t="s">
        <v>1802</v>
      </c>
      <c r="C37" s="375" t="s">
        <v>1810</v>
      </c>
      <c r="D37" s="41"/>
      <c r="E37" s="41"/>
      <c r="F37" s="41"/>
      <c r="G37" s="41"/>
      <c r="H37" s="41"/>
      <c r="I37" s="41"/>
      <c r="J37" s="41"/>
      <c r="K37" s="41"/>
      <c r="L37" s="41"/>
      <c r="M37" s="41"/>
    </row>
    <row r="38" spans="1:13" ht="17.399999999999999">
      <c r="A38" s="494">
        <v>36</v>
      </c>
      <c r="B38" s="375" t="s">
        <v>1731</v>
      </c>
      <c r="C38" s="375" t="s">
        <v>1732</v>
      </c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 ht="17.399999999999999">
      <c r="A39" s="494">
        <v>37</v>
      </c>
      <c r="B39" s="375" t="s">
        <v>1493</v>
      </c>
      <c r="C39" s="375" t="s">
        <v>1494</v>
      </c>
      <c r="D39" s="41"/>
      <c r="E39" s="41"/>
      <c r="F39" s="41"/>
      <c r="G39" s="41"/>
      <c r="H39" s="41"/>
      <c r="I39" s="41"/>
      <c r="J39" s="41"/>
      <c r="K39" s="41"/>
      <c r="L39" s="41"/>
      <c r="M39" s="41"/>
    </row>
    <row r="40" spans="1:13" ht="17.399999999999999">
      <c r="A40" s="494">
        <v>38</v>
      </c>
      <c r="B40" s="375" t="s">
        <v>1101</v>
      </c>
      <c r="C40" s="375" t="s">
        <v>1102</v>
      </c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 ht="17.399999999999999">
      <c r="A41" s="494">
        <v>39</v>
      </c>
      <c r="B41" s="375" t="s">
        <v>1413</v>
      </c>
      <c r="C41" s="375" t="s">
        <v>1414</v>
      </c>
      <c r="D41" s="41"/>
      <c r="E41" s="41"/>
      <c r="F41" s="41"/>
      <c r="G41" s="41"/>
      <c r="H41" s="41"/>
      <c r="I41" s="41"/>
      <c r="J41" s="41"/>
      <c r="K41" s="41"/>
      <c r="L41" s="41"/>
      <c r="M41" s="41"/>
    </row>
    <row r="42" spans="1:13" ht="17.399999999999999">
      <c r="A42" s="494">
        <v>40</v>
      </c>
      <c r="B42" s="375" t="s">
        <v>1669</v>
      </c>
      <c r="C42" s="375" t="s">
        <v>1296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 ht="17.399999999999999">
      <c r="A43" s="494">
        <v>41</v>
      </c>
      <c r="B43" s="375" t="s">
        <v>1188</v>
      </c>
      <c r="C43" s="375" t="s">
        <v>1098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</row>
    <row r="44" spans="1:13" ht="17.399999999999999">
      <c r="A44" s="494">
        <v>42</v>
      </c>
      <c r="B44" s="375" t="s">
        <v>1670</v>
      </c>
      <c r="C44" s="375" t="s">
        <v>1671</v>
      </c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 ht="17.399999999999999">
      <c r="A45" s="494">
        <v>43</v>
      </c>
      <c r="B45" s="375" t="s">
        <v>1082</v>
      </c>
      <c r="C45" s="375" t="s">
        <v>1083</v>
      </c>
      <c r="D45" s="41"/>
      <c r="E45" s="41"/>
      <c r="F45" s="41"/>
      <c r="G45" s="41"/>
      <c r="H45" s="41"/>
      <c r="I45" s="41"/>
      <c r="J45" s="41"/>
      <c r="K45" s="41"/>
      <c r="L45" s="41"/>
      <c r="M45" s="41"/>
    </row>
    <row r="46" spans="1:13" ht="17.399999999999999">
      <c r="A46" s="494">
        <v>44</v>
      </c>
      <c r="B46" s="375" t="s">
        <v>1672</v>
      </c>
      <c r="C46" s="375" t="s">
        <v>1673</v>
      </c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 ht="17.399999999999999">
      <c r="A47" s="494">
        <v>45</v>
      </c>
      <c r="B47" s="375" t="s">
        <v>1803</v>
      </c>
      <c r="C47" s="375" t="s">
        <v>1811</v>
      </c>
      <c r="D47" s="41"/>
      <c r="E47" s="41"/>
      <c r="F47" s="41"/>
      <c r="G47" s="41"/>
      <c r="H47" s="41"/>
      <c r="I47" s="41"/>
      <c r="J47" s="41"/>
      <c r="K47" s="41"/>
      <c r="L47" s="41"/>
      <c r="M47" s="41"/>
    </row>
    <row r="48" spans="1:13" ht="17.399999999999999">
      <c r="A48" s="494">
        <v>46</v>
      </c>
      <c r="B48" s="375" t="s">
        <v>1674</v>
      </c>
      <c r="C48" s="375" t="s">
        <v>1145</v>
      </c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13" ht="17.399999999999999">
      <c r="A49" s="494">
        <v>47</v>
      </c>
      <c r="B49" s="375" t="s">
        <v>1294</v>
      </c>
      <c r="C49" s="375" t="s">
        <v>1081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</row>
    <row r="50" spans="1:13" ht="17.399999999999999">
      <c r="A50" s="494">
        <v>48</v>
      </c>
      <c r="B50" s="375" t="s">
        <v>1681</v>
      </c>
      <c r="C50" s="375" t="s">
        <v>1682</v>
      </c>
      <c r="D50" s="113"/>
      <c r="E50" s="113"/>
      <c r="F50" s="41"/>
      <c r="G50" s="41"/>
      <c r="H50" s="41"/>
      <c r="I50" s="41"/>
      <c r="J50" s="41"/>
      <c r="K50" s="41"/>
      <c r="L50" s="41"/>
      <c r="M50" s="41"/>
    </row>
    <row r="51" spans="1:13" ht="17.399999999999999">
      <c r="A51" s="494">
        <v>49</v>
      </c>
      <c r="B51" s="375" t="s">
        <v>1514</v>
      </c>
      <c r="C51" s="375" t="s">
        <v>1046</v>
      </c>
      <c r="D51" s="113"/>
      <c r="E51" s="113"/>
      <c r="F51" s="41"/>
      <c r="G51" s="41"/>
      <c r="H51" s="41"/>
      <c r="I51" s="41"/>
      <c r="J51" s="41"/>
      <c r="K51" s="41"/>
      <c r="L51" s="41"/>
      <c r="M51" s="41"/>
    </row>
    <row r="52" spans="1:13" ht="17.399999999999999">
      <c r="A52" s="494">
        <v>50</v>
      </c>
      <c r="B52" s="503" t="s">
        <v>1804</v>
      </c>
      <c r="C52" s="375" t="s">
        <v>1526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</row>
  </sheetData>
  <mergeCells count="1">
    <mergeCell ref="C1:K1"/>
  </mergeCells>
  <pageMargins left="0.7" right="0.7" top="0.75" bottom="0.75" header="0.3" footer="0.3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2FAFB-481D-4734-8336-7A9FFCD22098}">
  <dimension ref="A1:AF67"/>
  <sheetViews>
    <sheetView tabSelected="1" zoomScaleNormal="100" workbookViewId="0">
      <pane xSplit="1" topLeftCell="B1" activePane="topRight" state="frozen"/>
      <selection pane="topRight" activeCell="D53" sqref="D53"/>
    </sheetView>
  </sheetViews>
  <sheetFormatPr defaultRowHeight="15.6"/>
  <cols>
    <col min="1" max="1" width="29" bestFit="1" customWidth="1"/>
    <col min="2" max="2" width="18.796875" bestFit="1" customWidth="1"/>
    <col min="3" max="3" width="6.296875" bestFit="1" customWidth="1"/>
    <col min="4" max="4" width="12.19921875" bestFit="1" customWidth="1"/>
    <col min="5" max="5" width="9.09765625" bestFit="1" customWidth="1"/>
    <col min="6" max="6" width="8.59765625" bestFit="1" customWidth="1"/>
    <col min="7" max="7" width="15.5" bestFit="1" customWidth="1"/>
    <col min="8" max="8" width="6.3984375" bestFit="1" customWidth="1"/>
    <col min="9" max="9" width="8.296875" bestFit="1" customWidth="1"/>
    <col min="10" max="10" width="5.19921875" bestFit="1" customWidth="1"/>
    <col min="11" max="11" width="7" bestFit="1" customWidth="1"/>
    <col min="12" max="12" width="7.09765625" bestFit="1" customWidth="1"/>
    <col min="13" max="13" width="5.59765625" bestFit="1" customWidth="1"/>
    <col min="14" max="14" width="9.19921875" bestFit="1" customWidth="1"/>
    <col min="15" max="15" width="9.3984375" bestFit="1" customWidth="1"/>
    <col min="16" max="16" width="17.3984375" bestFit="1" customWidth="1"/>
    <col min="17" max="17" width="15.69921875" bestFit="1" customWidth="1"/>
    <col min="18" max="18" width="15.5" bestFit="1" customWidth="1"/>
    <col min="19" max="19" width="8.5" bestFit="1" customWidth="1"/>
    <col min="20" max="20" width="8.8984375" customWidth="1"/>
    <col min="21" max="21" width="10.296875" bestFit="1" customWidth="1"/>
    <col min="22" max="22" width="8.796875" bestFit="1" customWidth="1"/>
    <col min="23" max="23" width="8.19921875" bestFit="1" customWidth="1"/>
    <col min="24" max="24" width="8.5" bestFit="1" customWidth="1"/>
    <col min="25" max="25" width="9.69921875" bestFit="1" customWidth="1"/>
    <col min="26" max="26" width="8.59765625" bestFit="1" customWidth="1"/>
    <col min="27" max="27" width="10.296875" bestFit="1" customWidth="1"/>
    <col min="28" max="28" width="8.5" bestFit="1" customWidth="1"/>
    <col min="29" max="29" width="8.5" customWidth="1"/>
    <col min="30" max="30" width="7.8984375" bestFit="1" customWidth="1"/>
    <col min="31" max="31" width="11.19921875" bestFit="1" customWidth="1"/>
    <col min="32" max="32" width="7.5" bestFit="1" customWidth="1"/>
  </cols>
  <sheetData>
    <row r="1" spans="1:32" ht="17.399999999999999">
      <c r="A1" s="315"/>
      <c r="B1" s="315"/>
      <c r="C1" s="647" t="s">
        <v>9</v>
      </c>
      <c r="D1" s="647"/>
      <c r="E1" s="647"/>
      <c r="F1" s="647"/>
      <c r="G1" s="648"/>
      <c r="H1" s="644" t="s">
        <v>1516</v>
      </c>
      <c r="I1" s="635"/>
      <c r="J1" s="635"/>
      <c r="K1" s="635"/>
      <c r="L1" s="635"/>
      <c r="M1" s="635"/>
      <c r="N1" s="635"/>
      <c r="O1" s="645" t="s">
        <v>497</v>
      </c>
      <c r="P1" s="645"/>
      <c r="Q1" s="618" t="s">
        <v>1516</v>
      </c>
      <c r="R1" s="617"/>
      <c r="S1" s="565" t="s">
        <v>497</v>
      </c>
      <c r="T1" s="649"/>
      <c r="U1" s="616" t="s">
        <v>1516</v>
      </c>
      <c r="V1" s="616"/>
      <c r="W1" s="616"/>
      <c r="X1" s="616"/>
      <c r="Y1" s="616"/>
      <c r="Z1" s="616"/>
      <c r="AA1" s="616"/>
      <c r="AB1" s="616"/>
      <c r="AC1" s="617"/>
      <c r="AD1" s="641" t="s">
        <v>311</v>
      </c>
      <c r="AE1" s="641"/>
      <c r="AF1" s="641"/>
    </row>
    <row r="2" spans="1:32" ht="17.399999999999999">
      <c r="A2" s="133" t="s">
        <v>45</v>
      </c>
      <c r="B2" s="133" t="s">
        <v>53</v>
      </c>
      <c r="C2" s="504" t="s">
        <v>1640</v>
      </c>
      <c r="D2" s="504" t="s">
        <v>1812</v>
      </c>
      <c r="E2" s="478" t="s">
        <v>499</v>
      </c>
      <c r="F2" s="478" t="s">
        <v>345</v>
      </c>
      <c r="G2" s="478" t="s">
        <v>1357</v>
      </c>
      <c r="H2" s="327" t="s">
        <v>30</v>
      </c>
      <c r="I2" s="224" t="s">
        <v>23</v>
      </c>
      <c r="J2" s="327" t="s">
        <v>1517</v>
      </c>
      <c r="K2" s="327" t="s">
        <v>1605</v>
      </c>
      <c r="L2" s="327" t="s">
        <v>344</v>
      </c>
      <c r="M2" s="224" t="s">
        <v>1518</v>
      </c>
      <c r="N2" s="224" t="s">
        <v>1604</v>
      </c>
      <c r="O2" s="312" t="s">
        <v>974</v>
      </c>
      <c r="P2" s="193" t="s">
        <v>499</v>
      </c>
      <c r="Q2" s="327" t="s">
        <v>1357</v>
      </c>
      <c r="R2" s="224" t="s">
        <v>1357</v>
      </c>
      <c r="S2" s="197" t="s">
        <v>115</v>
      </c>
      <c r="T2" s="193" t="s">
        <v>972</v>
      </c>
      <c r="U2" s="327" t="s">
        <v>25</v>
      </c>
      <c r="V2" s="224" t="s">
        <v>28</v>
      </c>
      <c r="W2" s="327" t="s">
        <v>27</v>
      </c>
      <c r="X2" s="224" t="s">
        <v>115</v>
      </c>
      <c r="Y2" s="224" t="s">
        <v>29</v>
      </c>
      <c r="Z2" s="327" t="s">
        <v>345</v>
      </c>
      <c r="AA2" s="224" t="s">
        <v>25</v>
      </c>
      <c r="AB2" s="327" t="s">
        <v>24</v>
      </c>
      <c r="AC2" s="224" t="s">
        <v>345</v>
      </c>
      <c r="AD2" s="318" t="s">
        <v>128</v>
      </c>
      <c r="AE2" s="317" t="s">
        <v>1515</v>
      </c>
      <c r="AF2" s="317" t="s">
        <v>549</v>
      </c>
    </row>
    <row r="3" spans="1:32" ht="17.399999999999999">
      <c r="A3" s="495" t="s">
        <v>1270</v>
      </c>
      <c r="B3" s="441" t="s">
        <v>93</v>
      </c>
      <c r="C3" s="482">
        <v>64</v>
      </c>
      <c r="D3" s="482"/>
      <c r="E3" s="482"/>
      <c r="F3" s="482"/>
      <c r="G3" s="482"/>
      <c r="H3" s="482"/>
      <c r="I3" s="482"/>
      <c r="J3" s="482"/>
      <c r="K3" s="482"/>
      <c r="L3" s="482"/>
      <c r="M3" s="482"/>
      <c r="N3" s="482"/>
      <c r="O3" s="482"/>
      <c r="P3" s="482"/>
      <c r="Q3" s="482"/>
      <c r="R3" s="482"/>
      <c r="S3" s="482"/>
      <c r="T3" s="482"/>
      <c r="U3" s="482"/>
      <c r="V3" s="482"/>
      <c r="W3" s="482"/>
      <c r="X3" s="482"/>
      <c r="Y3" s="482"/>
      <c r="Z3" s="482"/>
      <c r="AA3" s="482"/>
      <c r="AB3" s="482"/>
      <c r="AC3" s="482"/>
      <c r="AD3" s="41">
        <f>AE3+AF3</f>
        <v>0</v>
      </c>
      <c r="AE3" s="41">
        <f>H3+I3+J3+K3+L3+M3+N3+Q3+R3+U3+V3+W3+X3+Y3+Z3+AA3+AB3+AC3</f>
        <v>0</v>
      </c>
      <c r="AF3" s="41">
        <f>O3+P3+S3+T3</f>
        <v>0</v>
      </c>
    </row>
    <row r="4" spans="1:32" ht="17.399999999999999">
      <c r="A4" s="495" t="s">
        <v>1116</v>
      </c>
      <c r="B4" s="441" t="s">
        <v>93</v>
      </c>
      <c r="C4" s="319"/>
      <c r="D4" s="482"/>
      <c r="E4" s="482"/>
      <c r="F4" s="482"/>
      <c r="G4" s="482"/>
      <c r="H4" s="482"/>
      <c r="I4" s="482"/>
      <c r="J4" s="482"/>
      <c r="K4" s="482"/>
      <c r="L4" s="482"/>
      <c r="M4" s="482"/>
      <c r="N4" s="482"/>
      <c r="O4" s="482"/>
      <c r="P4" s="482"/>
      <c r="Q4" s="482"/>
      <c r="R4" s="482"/>
      <c r="S4" s="482"/>
      <c r="T4" s="482"/>
      <c r="U4" s="482"/>
      <c r="V4" s="482"/>
      <c r="W4" s="482"/>
      <c r="X4" s="482"/>
      <c r="Y4" s="482"/>
      <c r="Z4" s="482"/>
      <c r="AA4" s="482"/>
      <c r="AB4" s="482"/>
      <c r="AC4" s="482"/>
      <c r="AD4" s="41">
        <f>AE4+AF4</f>
        <v>0</v>
      </c>
      <c r="AE4" s="41">
        <f>H4+I4+J4+K4+L4+M4+N4+Q4+R4+U4+V4+W4+X4+Y4+Z4+AA4+AB4+AC4</f>
        <v>0</v>
      </c>
      <c r="AF4" s="41">
        <f>O4+P4+S4+T4</f>
        <v>0</v>
      </c>
    </row>
    <row r="5" spans="1:32" ht="17.399999999999999">
      <c r="A5" s="441" t="s">
        <v>1606</v>
      </c>
      <c r="B5" s="441" t="s">
        <v>93</v>
      </c>
      <c r="C5" s="482">
        <v>23</v>
      </c>
      <c r="D5" s="482"/>
      <c r="E5" s="482"/>
      <c r="F5" s="482"/>
      <c r="G5" s="482"/>
      <c r="H5" s="482"/>
      <c r="I5" s="482"/>
      <c r="J5" s="482"/>
      <c r="K5" s="482"/>
      <c r="L5" s="482"/>
      <c r="M5" s="482"/>
      <c r="N5" s="482"/>
      <c r="O5" s="482"/>
      <c r="P5" s="482"/>
      <c r="Q5" s="482"/>
      <c r="R5" s="482"/>
      <c r="S5" s="482"/>
      <c r="T5" s="482"/>
      <c r="U5" s="482"/>
      <c r="V5" s="482"/>
      <c r="W5" s="482"/>
      <c r="X5" s="482"/>
      <c r="Y5" s="482"/>
      <c r="Z5" s="482"/>
      <c r="AA5" s="482"/>
      <c r="AB5" s="482"/>
      <c r="AC5" s="482"/>
      <c r="AD5" s="41">
        <f t="shared" ref="AD5:AD53" si="0">AE5+AF5</f>
        <v>0</v>
      </c>
      <c r="AE5" s="41">
        <f t="shared" ref="AE5:AE53" si="1">H5+I5+J5+K5+L5+M5+N5+Q5+R5+U5+V5+W5+X5+Y5+Z5+AA5+AB5+AC5</f>
        <v>0</v>
      </c>
      <c r="AF5" s="41">
        <f t="shared" ref="AF5:AF53" si="2">O5+P5+S5+T5</f>
        <v>0</v>
      </c>
    </row>
    <row r="6" spans="1:32" ht="17.399999999999999">
      <c r="A6" s="496" t="s">
        <v>998</v>
      </c>
      <c r="B6" s="441" t="s">
        <v>93</v>
      </c>
      <c r="C6" s="196"/>
      <c r="D6" s="482"/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1">
        <f t="shared" si="0"/>
        <v>0</v>
      </c>
      <c r="AE6" s="41">
        <f t="shared" si="1"/>
        <v>0</v>
      </c>
      <c r="AF6" s="41">
        <f t="shared" si="2"/>
        <v>0</v>
      </c>
    </row>
    <row r="7" spans="1:32" ht="17.399999999999999">
      <c r="A7" s="495" t="s">
        <v>1684</v>
      </c>
      <c r="B7" s="441" t="s">
        <v>93</v>
      </c>
      <c r="C7" s="324"/>
      <c r="D7" s="324"/>
      <c r="E7" s="324"/>
      <c r="F7" s="324"/>
      <c r="G7" s="482"/>
      <c r="H7" s="482"/>
      <c r="I7" s="482"/>
      <c r="J7" s="482"/>
      <c r="K7" s="482"/>
      <c r="L7" s="482"/>
      <c r="M7" s="482"/>
      <c r="N7" s="482"/>
      <c r="O7" s="482"/>
      <c r="P7" s="482"/>
      <c r="Q7" s="482"/>
      <c r="R7" s="482"/>
      <c r="S7" s="482"/>
      <c r="T7" s="482"/>
      <c r="U7" s="482"/>
      <c r="V7" s="482"/>
      <c r="W7" s="482"/>
      <c r="X7" s="482"/>
      <c r="Y7" s="482"/>
      <c r="Z7" s="482"/>
      <c r="AB7" s="482"/>
      <c r="AC7" s="482"/>
      <c r="AD7" s="41">
        <f t="shared" si="0"/>
        <v>0</v>
      </c>
      <c r="AE7" s="41">
        <f t="shared" si="1"/>
        <v>0</v>
      </c>
      <c r="AF7" s="41">
        <f t="shared" si="2"/>
        <v>0</v>
      </c>
    </row>
    <row r="8" spans="1:32" ht="17.399999999999999">
      <c r="A8" s="495" t="s">
        <v>1685</v>
      </c>
      <c r="B8" s="441" t="s">
        <v>93</v>
      </c>
      <c r="C8" s="482">
        <v>16</v>
      </c>
      <c r="D8" s="482"/>
      <c r="E8" s="482"/>
      <c r="F8" s="482"/>
      <c r="G8" s="482"/>
      <c r="H8" s="482"/>
      <c r="I8" s="482"/>
      <c r="J8" s="482"/>
      <c r="K8" s="482"/>
      <c r="L8" s="482"/>
      <c r="M8" s="482"/>
      <c r="N8" s="482"/>
      <c r="O8" s="482"/>
      <c r="P8" s="482"/>
      <c r="Q8" s="482"/>
      <c r="R8" s="482"/>
      <c r="S8" s="482"/>
      <c r="T8" s="482"/>
      <c r="U8" s="482"/>
      <c r="V8" s="482"/>
      <c r="W8" s="482"/>
      <c r="X8" s="482"/>
      <c r="Y8" s="482"/>
      <c r="Z8" s="482"/>
      <c r="AA8" s="482"/>
      <c r="AB8" s="482"/>
      <c r="AC8" s="482"/>
      <c r="AD8" s="41">
        <f t="shared" si="0"/>
        <v>0</v>
      </c>
      <c r="AE8" s="41">
        <f t="shared" si="1"/>
        <v>0</v>
      </c>
      <c r="AF8" s="41">
        <f t="shared" si="2"/>
        <v>0</v>
      </c>
    </row>
    <row r="9" spans="1:32" ht="17.399999999999999">
      <c r="A9" s="495" t="s">
        <v>1686</v>
      </c>
      <c r="B9" s="441" t="s">
        <v>101</v>
      </c>
      <c r="C9" s="196"/>
      <c r="D9" s="482"/>
      <c r="E9" s="482"/>
      <c r="F9" s="482"/>
      <c r="G9" s="482"/>
      <c r="H9" s="482"/>
      <c r="I9" s="482"/>
      <c r="J9" s="482"/>
      <c r="K9" s="482"/>
      <c r="L9" s="482"/>
      <c r="M9" s="482"/>
      <c r="N9" s="482"/>
      <c r="O9" s="482"/>
      <c r="P9" s="482"/>
      <c r="Q9" s="482"/>
      <c r="R9" s="482"/>
      <c r="S9" s="482"/>
      <c r="T9" s="482"/>
      <c r="U9" s="482"/>
      <c r="V9" s="482"/>
      <c r="W9" s="482"/>
      <c r="X9" s="482"/>
      <c r="Y9" s="482"/>
      <c r="Z9" s="482"/>
      <c r="AA9" s="482"/>
      <c r="AB9" s="482"/>
      <c r="AC9" s="482"/>
      <c r="AD9" s="41">
        <f t="shared" si="0"/>
        <v>0</v>
      </c>
      <c r="AE9" s="41">
        <f t="shared" si="1"/>
        <v>0</v>
      </c>
      <c r="AF9" s="41">
        <f t="shared" si="2"/>
        <v>0</v>
      </c>
    </row>
    <row r="10" spans="1:32" ht="17.399999999999999">
      <c r="A10" s="442" t="s">
        <v>1687</v>
      </c>
      <c r="B10" s="442" t="s">
        <v>101</v>
      </c>
      <c r="C10" s="196"/>
      <c r="D10" s="482"/>
      <c r="E10" s="482"/>
      <c r="F10" s="482"/>
      <c r="G10" s="482"/>
      <c r="H10" s="482"/>
      <c r="I10" s="482"/>
      <c r="J10" s="482"/>
      <c r="K10" s="482"/>
      <c r="L10" s="482"/>
      <c r="M10" s="482"/>
      <c r="N10" s="482"/>
      <c r="O10" s="482"/>
      <c r="P10" s="482"/>
      <c r="Q10" s="482"/>
      <c r="R10" s="482"/>
      <c r="S10" s="482"/>
      <c r="T10" s="482"/>
      <c r="U10" s="482"/>
      <c r="V10" s="482"/>
      <c r="W10" s="482"/>
      <c r="X10" s="482"/>
      <c r="Y10" s="482"/>
      <c r="Z10" s="482"/>
      <c r="AA10" s="482"/>
      <c r="AB10" s="482"/>
      <c r="AC10" s="482"/>
      <c r="AD10" s="41">
        <f t="shared" si="0"/>
        <v>0</v>
      </c>
      <c r="AE10" s="41">
        <f t="shared" si="1"/>
        <v>0</v>
      </c>
      <c r="AF10" s="41">
        <f t="shared" si="2"/>
        <v>0</v>
      </c>
    </row>
    <row r="11" spans="1:32" ht="17.399999999999999">
      <c r="A11" s="442" t="s">
        <v>1520</v>
      </c>
      <c r="B11" s="442" t="s">
        <v>101</v>
      </c>
      <c r="C11" s="196"/>
      <c r="D11" s="482"/>
      <c r="E11" s="482"/>
      <c r="F11" s="482"/>
      <c r="G11" s="482"/>
      <c r="H11" s="482"/>
      <c r="I11" s="482"/>
      <c r="J11" s="482"/>
      <c r="K11" s="482"/>
      <c r="L11" s="482"/>
      <c r="M11" s="482"/>
      <c r="N11" s="482"/>
      <c r="O11" s="482"/>
      <c r="P11" s="482"/>
      <c r="Q11" s="482"/>
      <c r="R11" s="482"/>
      <c r="S11" s="482"/>
      <c r="T11" s="482"/>
      <c r="U11" s="482"/>
      <c r="V11" s="482"/>
      <c r="W11" s="482"/>
      <c r="X11" s="482"/>
      <c r="Y11" s="482"/>
      <c r="Z11" s="482"/>
      <c r="AA11" s="482"/>
      <c r="AB11" s="482"/>
      <c r="AC11" s="482"/>
      <c r="AD11" s="41">
        <f t="shared" si="0"/>
        <v>0</v>
      </c>
      <c r="AE11" s="41">
        <f t="shared" si="1"/>
        <v>0</v>
      </c>
      <c r="AF11" s="41">
        <f t="shared" si="2"/>
        <v>0</v>
      </c>
    </row>
    <row r="12" spans="1:32" ht="17.399999999999999">
      <c r="A12" s="441" t="s">
        <v>1242</v>
      </c>
      <c r="B12" s="441" t="s">
        <v>101</v>
      </c>
      <c r="C12" s="482">
        <v>57</v>
      </c>
      <c r="D12" s="482"/>
      <c r="E12" s="482"/>
      <c r="F12" s="482"/>
      <c r="G12" s="482"/>
      <c r="H12" s="482"/>
      <c r="I12" s="482"/>
      <c r="J12" s="482"/>
      <c r="K12" s="482"/>
      <c r="L12" s="482"/>
      <c r="M12" s="482"/>
      <c r="N12" s="482"/>
      <c r="O12" s="482"/>
      <c r="P12" s="482"/>
      <c r="Q12" s="482"/>
      <c r="R12" s="482"/>
      <c r="S12" s="482"/>
      <c r="T12" s="482"/>
      <c r="U12" s="482"/>
      <c r="V12" s="482"/>
      <c r="W12" s="482"/>
      <c r="X12" s="482"/>
      <c r="Y12" s="482"/>
      <c r="Z12" s="482"/>
      <c r="AA12" s="482"/>
      <c r="AB12" s="482"/>
      <c r="AC12" s="482"/>
      <c r="AD12" s="41">
        <f t="shared" si="0"/>
        <v>0</v>
      </c>
      <c r="AE12" s="41">
        <f t="shared" si="1"/>
        <v>0</v>
      </c>
      <c r="AF12" s="41">
        <f t="shared" si="2"/>
        <v>0</v>
      </c>
    </row>
    <row r="13" spans="1:32" ht="17.399999999999999">
      <c r="A13" s="441" t="s">
        <v>1823</v>
      </c>
      <c r="B13" s="441" t="s">
        <v>101</v>
      </c>
      <c r="C13" s="212"/>
      <c r="D13" s="482"/>
      <c r="E13" s="482"/>
      <c r="F13" s="482"/>
      <c r="G13" s="482"/>
      <c r="H13" s="482"/>
      <c r="I13" s="482"/>
      <c r="J13" s="482"/>
      <c r="K13" s="482"/>
      <c r="L13" s="482"/>
      <c r="M13" s="482"/>
      <c r="N13" s="482"/>
      <c r="O13" s="482"/>
      <c r="P13" s="482"/>
      <c r="Q13" s="482"/>
      <c r="R13" s="482"/>
      <c r="S13" s="482"/>
      <c r="T13" s="482"/>
      <c r="U13" s="482"/>
      <c r="V13" s="482"/>
      <c r="W13" s="482"/>
      <c r="X13" s="482"/>
      <c r="Y13" s="482"/>
      <c r="Z13" s="482"/>
      <c r="AA13" s="482"/>
      <c r="AB13" s="482"/>
      <c r="AC13" s="482"/>
      <c r="AD13" s="41">
        <f t="shared" si="0"/>
        <v>0</v>
      </c>
      <c r="AE13" s="41">
        <f t="shared" si="1"/>
        <v>0</v>
      </c>
      <c r="AF13" s="41">
        <f t="shared" si="2"/>
        <v>0</v>
      </c>
    </row>
    <row r="14" spans="1:32" ht="17.399999999999999">
      <c r="A14" s="441" t="s">
        <v>1273</v>
      </c>
      <c r="B14" s="441" t="s">
        <v>100</v>
      </c>
      <c r="C14" s="319"/>
      <c r="D14" s="482"/>
      <c r="E14" s="482"/>
      <c r="F14" s="482"/>
      <c r="G14" s="482"/>
      <c r="H14" s="482"/>
      <c r="I14" s="482"/>
      <c r="J14" s="482"/>
      <c r="K14" s="482"/>
      <c r="L14" s="482"/>
      <c r="M14" s="482"/>
      <c r="N14" s="482"/>
      <c r="O14" s="482"/>
      <c r="P14" s="482"/>
      <c r="Q14" s="482"/>
      <c r="R14" s="482"/>
      <c r="S14" s="482"/>
      <c r="T14" s="482"/>
      <c r="U14" s="482"/>
      <c r="V14" s="482"/>
      <c r="W14" s="482"/>
      <c r="X14" s="482"/>
      <c r="Y14" s="482"/>
      <c r="Z14" s="482"/>
      <c r="AA14" s="482"/>
      <c r="AB14" s="482"/>
      <c r="AC14" s="482"/>
      <c r="AD14" s="41">
        <f t="shared" si="0"/>
        <v>0</v>
      </c>
      <c r="AE14" s="41">
        <f t="shared" si="1"/>
        <v>0</v>
      </c>
      <c r="AF14" s="41">
        <f t="shared" si="2"/>
        <v>0</v>
      </c>
    </row>
    <row r="15" spans="1:32" ht="17.399999999999999">
      <c r="A15" s="441" t="s">
        <v>1611</v>
      </c>
      <c r="B15" s="441" t="s">
        <v>100</v>
      </c>
      <c r="C15" s="196"/>
      <c r="D15" s="482"/>
      <c r="E15" s="482"/>
      <c r="F15" s="482"/>
      <c r="G15" s="482"/>
      <c r="H15" s="482"/>
      <c r="I15" s="482"/>
      <c r="J15" s="482"/>
      <c r="K15" s="482"/>
      <c r="L15" s="482"/>
      <c r="M15" s="482"/>
      <c r="N15" s="482"/>
      <c r="O15" s="482"/>
      <c r="P15" s="482"/>
      <c r="Q15" s="482"/>
      <c r="R15" s="482"/>
      <c r="S15" s="482"/>
      <c r="T15" s="482"/>
      <c r="U15" s="482"/>
      <c r="V15" s="482"/>
      <c r="W15" s="482"/>
      <c r="X15" s="482"/>
      <c r="Y15" s="482"/>
      <c r="Z15" s="482"/>
      <c r="AA15" s="482"/>
      <c r="AB15" s="482"/>
      <c r="AC15" s="482"/>
      <c r="AD15" s="41">
        <f t="shared" si="0"/>
        <v>0</v>
      </c>
      <c r="AE15" s="41">
        <f t="shared" si="1"/>
        <v>0</v>
      </c>
      <c r="AF15" s="41">
        <f t="shared" si="2"/>
        <v>0</v>
      </c>
    </row>
    <row r="16" spans="1:32" ht="17.399999999999999">
      <c r="A16" s="497" t="s">
        <v>1192</v>
      </c>
      <c r="B16" s="498" t="s">
        <v>100</v>
      </c>
      <c r="C16" s="482">
        <v>23</v>
      </c>
      <c r="D16" s="482"/>
      <c r="E16" s="482"/>
      <c r="F16" s="482"/>
      <c r="G16" s="482"/>
      <c r="H16" s="482"/>
      <c r="I16" s="482"/>
      <c r="J16" s="482"/>
      <c r="K16" s="482"/>
      <c r="L16" s="482"/>
      <c r="M16" s="482"/>
      <c r="N16" s="482"/>
      <c r="O16" s="482"/>
      <c r="P16" s="482"/>
      <c r="Q16" s="482"/>
      <c r="R16" s="482"/>
      <c r="S16" s="482"/>
      <c r="T16" s="482"/>
      <c r="U16" s="482"/>
      <c r="V16" s="482"/>
      <c r="W16" s="482"/>
      <c r="X16" s="482"/>
      <c r="Y16" s="482"/>
      <c r="Z16" s="482"/>
      <c r="AA16" s="482"/>
      <c r="AB16" s="482"/>
      <c r="AC16" s="482"/>
      <c r="AD16" s="41">
        <f t="shared" si="0"/>
        <v>0</v>
      </c>
      <c r="AE16" s="41">
        <f t="shared" si="1"/>
        <v>0</v>
      </c>
      <c r="AF16" s="41">
        <f t="shared" si="2"/>
        <v>0</v>
      </c>
    </row>
    <row r="17" spans="1:32" ht="17.399999999999999">
      <c r="A17" s="441" t="s">
        <v>1496</v>
      </c>
      <c r="B17" s="441" t="s">
        <v>100</v>
      </c>
      <c r="C17" s="482">
        <v>57</v>
      </c>
      <c r="D17" s="482"/>
      <c r="E17" s="482"/>
      <c r="F17" s="482"/>
      <c r="G17" s="482"/>
      <c r="H17" s="482"/>
      <c r="I17" s="482"/>
      <c r="J17" s="482"/>
      <c r="K17" s="482"/>
      <c r="L17" s="482"/>
      <c r="M17" s="482"/>
      <c r="N17" s="482"/>
      <c r="O17" s="482"/>
      <c r="P17" s="482"/>
      <c r="Q17" s="482"/>
      <c r="R17" s="482"/>
      <c r="S17" s="482"/>
      <c r="T17" s="482"/>
      <c r="U17" s="482"/>
      <c r="V17" s="482"/>
      <c r="W17" s="482"/>
      <c r="X17" s="482"/>
      <c r="Y17" s="482"/>
      <c r="Z17" s="482"/>
      <c r="AA17" s="482"/>
      <c r="AB17" s="482"/>
      <c r="AC17" s="482"/>
      <c r="AD17" s="41">
        <f t="shared" si="0"/>
        <v>0</v>
      </c>
      <c r="AE17" s="41">
        <f t="shared" si="1"/>
        <v>0</v>
      </c>
      <c r="AF17" s="41">
        <f t="shared" si="2"/>
        <v>0</v>
      </c>
    </row>
    <row r="18" spans="1:32" ht="17.399999999999999">
      <c r="A18" s="441" t="s">
        <v>1814</v>
      </c>
      <c r="B18" s="441" t="s">
        <v>488</v>
      </c>
      <c r="C18" s="482">
        <v>25</v>
      </c>
      <c r="D18" s="482"/>
      <c r="E18" s="482"/>
      <c r="F18" s="482"/>
      <c r="G18" s="482"/>
      <c r="H18" s="482"/>
      <c r="I18" s="482"/>
      <c r="J18" s="482"/>
      <c r="K18" s="482"/>
      <c r="L18" s="482"/>
      <c r="M18" s="482"/>
      <c r="N18" s="482"/>
      <c r="O18" s="482"/>
      <c r="P18" s="482"/>
      <c r="Q18" s="482"/>
      <c r="R18" s="482"/>
      <c r="S18" s="482"/>
      <c r="T18" s="482"/>
      <c r="U18" s="482"/>
      <c r="V18" s="482"/>
      <c r="W18" s="482"/>
      <c r="X18" s="482"/>
      <c r="Y18" s="482"/>
      <c r="Z18" s="482"/>
      <c r="AA18" s="482"/>
      <c r="AB18" s="482"/>
      <c r="AC18" s="482"/>
      <c r="AD18" s="41">
        <f t="shared" si="0"/>
        <v>0</v>
      </c>
      <c r="AE18" s="41">
        <f t="shared" si="1"/>
        <v>0</v>
      </c>
      <c r="AF18" s="41">
        <f t="shared" si="2"/>
        <v>0</v>
      </c>
    </row>
    <row r="19" spans="1:32" ht="17.399999999999999">
      <c r="A19" s="497" t="s">
        <v>1002</v>
      </c>
      <c r="B19" s="498" t="s">
        <v>488</v>
      </c>
      <c r="C19" s="482">
        <v>80</v>
      </c>
      <c r="D19" s="482"/>
      <c r="E19" s="482"/>
      <c r="F19" s="482"/>
      <c r="G19" s="482"/>
      <c r="H19" s="482"/>
      <c r="I19" s="482"/>
      <c r="J19" s="482"/>
      <c r="K19" s="482"/>
      <c r="L19" s="482"/>
      <c r="M19" s="482"/>
      <c r="N19" s="482"/>
      <c r="O19" s="482"/>
      <c r="P19" s="482"/>
      <c r="Q19" s="482"/>
      <c r="R19" s="482"/>
      <c r="S19" s="482"/>
      <c r="T19" s="482"/>
      <c r="U19" s="482"/>
      <c r="V19" s="482"/>
      <c r="W19" s="482"/>
      <c r="X19" s="482"/>
      <c r="Y19" s="482"/>
      <c r="Z19" s="482"/>
      <c r="AA19" s="482"/>
      <c r="AB19" s="482"/>
      <c r="AC19" s="482"/>
      <c r="AD19" s="41">
        <f t="shared" si="0"/>
        <v>0</v>
      </c>
      <c r="AE19" s="41">
        <f t="shared" si="1"/>
        <v>0</v>
      </c>
      <c r="AF19" s="41">
        <f t="shared" si="2"/>
        <v>0</v>
      </c>
    </row>
    <row r="20" spans="1:32" ht="17.399999999999999">
      <c r="A20" s="441" t="s">
        <v>1815</v>
      </c>
      <c r="B20" s="441" t="s">
        <v>488</v>
      </c>
      <c r="C20" s="196"/>
      <c r="D20" s="482"/>
      <c r="E20" s="482"/>
      <c r="F20" s="482"/>
      <c r="G20" s="482"/>
      <c r="H20" s="482"/>
      <c r="I20" s="482"/>
      <c r="J20" s="482"/>
      <c r="K20" s="482"/>
      <c r="L20" s="482"/>
      <c r="M20" s="482"/>
      <c r="N20" s="482"/>
      <c r="O20" s="482"/>
      <c r="P20" s="482"/>
      <c r="Q20" s="482"/>
      <c r="R20" s="482"/>
      <c r="S20" s="482"/>
      <c r="T20" s="482"/>
      <c r="U20" s="482"/>
      <c r="V20" s="482"/>
      <c r="W20" s="482"/>
      <c r="X20" s="482"/>
      <c r="Y20" s="482"/>
      <c r="Z20" s="482"/>
      <c r="AA20" s="482"/>
      <c r="AB20" s="482"/>
      <c r="AC20" s="482"/>
      <c r="AD20" s="41">
        <f t="shared" si="0"/>
        <v>0</v>
      </c>
      <c r="AE20" s="41">
        <f t="shared" si="1"/>
        <v>0</v>
      </c>
      <c r="AF20" s="41">
        <f t="shared" si="2"/>
        <v>0</v>
      </c>
    </row>
    <row r="21" spans="1:32" ht="17.399999999999999">
      <c r="A21" s="441" t="s">
        <v>1000</v>
      </c>
      <c r="B21" s="441" t="s">
        <v>488</v>
      </c>
      <c r="C21" s="319"/>
      <c r="D21" s="482"/>
      <c r="E21" s="482"/>
      <c r="F21" s="482"/>
      <c r="G21" s="482"/>
      <c r="H21" s="482"/>
      <c r="I21" s="482"/>
      <c r="J21" s="482"/>
      <c r="K21" s="482"/>
      <c r="L21" s="482"/>
      <c r="M21" s="482"/>
      <c r="N21" s="482"/>
      <c r="O21" s="482"/>
      <c r="P21" s="482"/>
      <c r="Q21" s="482"/>
      <c r="R21" s="482"/>
      <c r="S21" s="482"/>
      <c r="T21" s="482"/>
      <c r="U21" s="482"/>
      <c r="V21" s="482"/>
      <c r="W21" s="482"/>
      <c r="X21" s="482"/>
      <c r="Y21" s="482"/>
      <c r="Z21" s="482"/>
      <c r="AA21" s="482"/>
      <c r="AB21" s="482"/>
      <c r="AC21" s="482"/>
      <c r="AD21" s="41">
        <f t="shared" si="0"/>
        <v>0</v>
      </c>
      <c r="AE21" s="41">
        <f t="shared" si="1"/>
        <v>0</v>
      </c>
      <c r="AF21" s="41">
        <f t="shared" si="2"/>
        <v>0</v>
      </c>
    </row>
    <row r="22" spans="1:32" ht="17.399999999999999">
      <c r="A22" s="441" t="s">
        <v>1813</v>
      </c>
      <c r="B22" s="441" t="s">
        <v>489</v>
      </c>
      <c r="C22" s="212"/>
      <c r="D22" s="482"/>
      <c r="E22" s="482"/>
      <c r="F22" s="482"/>
      <c r="G22" s="482"/>
      <c r="H22" s="482"/>
      <c r="I22" s="482"/>
      <c r="J22" s="482"/>
      <c r="K22" s="482"/>
      <c r="L22" s="482"/>
      <c r="M22" s="482"/>
      <c r="N22" s="482"/>
      <c r="O22" s="482"/>
      <c r="P22" s="482"/>
      <c r="Q22" s="482"/>
      <c r="R22" s="482"/>
      <c r="S22" s="482"/>
      <c r="T22" s="482"/>
      <c r="U22" s="482"/>
      <c r="V22" s="482"/>
      <c r="W22" s="482"/>
      <c r="X22" s="482"/>
      <c r="Y22" s="482"/>
      <c r="Z22" s="482"/>
      <c r="AA22" s="482"/>
      <c r="AB22" s="482"/>
      <c r="AC22" s="482"/>
      <c r="AD22" s="41">
        <f t="shared" si="0"/>
        <v>0</v>
      </c>
      <c r="AE22" s="41">
        <f t="shared" si="1"/>
        <v>0</v>
      </c>
      <c r="AF22" s="41">
        <f t="shared" si="2"/>
        <v>0</v>
      </c>
    </row>
    <row r="23" spans="1:32" ht="17.399999999999999">
      <c r="A23" s="442" t="s">
        <v>1521</v>
      </c>
      <c r="B23" s="442" t="s">
        <v>489</v>
      </c>
      <c r="C23" s="482">
        <v>55</v>
      </c>
      <c r="D23" s="482"/>
      <c r="E23" s="482"/>
      <c r="F23" s="482"/>
      <c r="G23" s="482"/>
      <c r="H23" s="482"/>
      <c r="I23" s="482"/>
      <c r="J23" s="482"/>
      <c r="K23" s="482"/>
      <c r="L23" s="482"/>
      <c r="M23" s="482"/>
      <c r="N23" s="482"/>
      <c r="O23" s="482"/>
      <c r="P23" s="482"/>
      <c r="Q23" s="482"/>
      <c r="R23" s="482"/>
      <c r="S23" s="482"/>
      <c r="T23" s="482"/>
      <c r="U23" s="482"/>
      <c r="V23" s="482"/>
      <c r="W23" s="482"/>
      <c r="X23" s="482"/>
      <c r="Y23" s="482"/>
      <c r="Z23" s="482"/>
      <c r="AA23" s="482"/>
      <c r="AB23" s="482"/>
      <c r="AC23" s="482"/>
      <c r="AD23" s="41">
        <f t="shared" si="0"/>
        <v>0</v>
      </c>
      <c r="AE23" s="41">
        <f t="shared" si="1"/>
        <v>0</v>
      </c>
      <c r="AF23" s="41">
        <f t="shared" si="2"/>
        <v>0</v>
      </c>
    </row>
    <row r="24" spans="1:32" ht="17.399999999999999">
      <c r="A24" s="442" t="s">
        <v>1522</v>
      </c>
      <c r="B24" s="442" t="s">
        <v>482</v>
      </c>
      <c r="C24" s="482">
        <v>54</v>
      </c>
      <c r="D24" s="482"/>
      <c r="E24" s="482"/>
      <c r="F24" s="482"/>
      <c r="G24" s="482"/>
      <c r="H24" s="482"/>
      <c r="I24" s="482"/>
      <c r="J24" s="482"/>
      <c r="K24" s="482"/>
      <c r="L24" s="482"/>
      <c r="M24" s="482"/>
      <c r="N24" s="482"/>
      <c r="O24" s="482"/>
      <c r="P24" s="482"/>
      <c r="Q24" s="482"/>
      <c r="R24" s="482"/>
      <c r="S24" s="482"/>
      <c r="T24" s="482"/>
      <c r="U24" s="482"/>
      <c r="V24" s="482"/>
      <c r="W24" s="482"/>
      <c r="X24" s="482"/>
      <c r="Y24" s="482"/>
      <c r="Z24" s="482"/>
      <c r="AA24" s="482"/>
      <c r="AB24" s="482"/>
      <c r="AC24" s="482"/>
      <c r="AD24" s="41">
        <f t="shared" si="0"/>
        <v>0</v>
      </c>
      <c r="AE24" s="41">
        <f t="shared" si="1"/>
        <v>0</v>
      </c>
      <c r="AF24" s="41">
        <f t="shared" si="2"/>
        <v>0</v>
      </c>
    </row>
    <row r="25" spans="1:32" ht="17.399999999999999">
      <c r="A25" s="442" t="s">
        <v>1182</v>
      </c>
      <c r="B25" s="442" t="s">
        <v>482</v>
      </c>
      <c r="C25" s="482">
        <v>56</v>
      </c>
      <c r="D25" s="482"/>
      <c r="E25" s="482"/>
      <c r="F25" s="482"/>
      <c r="G25" s="482"/>
      <c r="H25" s="482"/>
      <c r="I25" s="482"/>
      <c r="J25" s="482"/>
      <c r="K25" s="482"/>
      <c r="L25" s="482"/>
      <c r="M25" s="482"/>
      <c r="N25" s="482"/>
      <c r="O25" s="482"/>
      <c r="P25" s="482"/>
      <c r="Q25" s="482"/>
      <c r="R25" s="482"/>
      <c r="S25" s="482"/>
      <c r="T25" s="482"/>
      <c r="U25" s="482"/>
      <c r="V25" s="482"/>
      <c r="W25" s="482"/>
      <c r="X25" s="482"/>
      <c r="Y25" s="482"/>
      <c r="Z25" s="482"/>
      <c r="AA25" s="482"/>
      <c r="AB25" s="482"/>
      <c r="AC25" s="482"/>
      <c r="AD25" s="41">
        <f t="shared" si="0"/>
        <v>0</v>
      </c>
      <c r="AE25" s="41">
        <f t="shared" si="1"/>
        <v>0</v>
      </c>
      <c r="AF25" s="41">
        <f t="shared" si="2"/>
        <v>0</v>
      </c>
    </row>
    <row r="26" spans="1:32" ht="17.399999999999999">
      <c r="A26" s="442" t="s">
        <v>1691</v>
      </c>
      <c r="B26" s="442" t="s">
        <v>482</v>
      </c>
      <c r="C26" s="482">
        <v>14</v>
      </c>
      <c r="D26" s="482"/>
      <c r="E26" s="482"/>
      <c r="F26" s="482"/>
      <c r="G26" s="482"/>
      <c r="H26" s="482"/>
      <c r="I26" s="482"/>
      <c r="J26" s="482"/>
      <c r="K26" s="482"/>
      <c r="L26" s="482"/>
      <c r="M26" s="482"/>
      <c r="N26" s="482"/>
      <c r="O26" s="482"/>
      <c r="P26" s="482"/>
      <c r="Q26" s="482"/>
      <c r="R26" s="482"/>
      <c r="S26" s="482"/>
      <c r="T26" s="482"/>
      <c r="U26" s="482"/>
      <c r="V26" s="482"/>
      <c r="W26" s="482"/>
      <c r="X26" s="482"/>
      <c r="Y26" s="482"/>
      <c r="Z26" s="482"/>
      <c r="AA26" s="482"/>
      <c r="AB26" s="482"/>
      <c r="AC26" s="482"/>
      <c r="AD26" s="41">
        <f t="shared" si="0"/>
        <v>0</v>
      </c>
      <c r="AE26" s="41">
        <f t="shared" si="1"/>
        <v>0</v>
      </c>
      <c r="AF26" s="41">
        <f t="shared" si="2"/>
        <v>0</v>
      </c>
    </row>
    <row r="27" spans="1:32" ht="17.399999999999999">
      <c r="A27" s="441" t="s">
        <v>1586</v>
      </c>
      <c r="B27" s="441" t="s">
        <v>482</v>
      </c>
      <c r="C27" s="212"/>
      <c r="D27" s="482"/>
      <c r="E27" s="482"/>
      <c r="F27" s="482"/>
      <c r="G27" s="482"/>
      <c r="H27" s="482"/>
      <c r="I27" s="482"/>
      <c r="J27" s="482"/>
      <c r="K27" s="482"/>
      <c r="L27" s="482"/>
      <c r="M27" s="482"/>
      <c r="N27" s="482"/>
      <c r="O27" s="482"/>
      <c r="P27" s="482"/>
      <c r="Q27" s="482"/>
      <c r="R27" s="482"/>
      <c r="S27" s="482"/>
      <c r="T27" s="482"/>
      <c r="U27" s="482"/>
      <c r="V27" s="482"/>
      <c r="W27" s="482"/>
      <c r="X27" s="482"/>
      <c r="Y27" s="482"/>
      <c r="Z27" s="482"/>
      <c r="AA27" s="482"/>
      <c r="AB27" s="482"/>
      <c r="AC27" s="482"/>
      <c r="AD27" s="41">
        <f t="shared" si="0"/>
        <v>0</v>
      </c>
      <c r="AE27" s="41">
        <f t="shared" si="1"/>
        <v>0</v>
      </c>
      <c r="AF27" s="41">
        <f t="shared" si="2"/>
        <v>0</v>
      </c>
    </row>
    <row r="28" spans="1:32" ht="17.399999999999999">
      <c r="A28" s="441" t="s">
        <v>806</v>
      </c>
      <c r="B28" s="441" t="s">
        <v>482</v>
      </c>
      <c r="C28" s="482">
        <v>80</v>
      </c>
      <c r="D28" s="482"/>
      <c r="E28" s="482"/>
      <c r="F28" s="482"/>
      <c r="G28" s="482"/>
      <c r="H28" s="482"/>
      <c r="I28" s="482"/>
      <c r="J28" s="482"/>
      <c r="K28" s="482"/>
      <c r="L28" s="482"/>
      <c r="M28" s="482"/>
      <c r="N28" s="482"/>
      <c r="O28" s="482"/>
      <c r="P28" s="482"/>
      <c r="Q28" s="482"/>
      <c r="R28" s="482"/>
      <c r="S28" s="482"/>
      <c r="T28" s="482"/>
      <c r="U28" s="482"/>
      <c r="V28" s="482"/>
      <c r="W28" s="482"/>
      <c r="X28" s="482"/>
      <c r="Y28" s="482"/>
      <c r="Z28" s="482"/>
      <c r="AA28" s="482"/>
      <c r="AB28" s="482"/>
      <c r="AC28" s="482"/>
      <c r="AD28" s="41">
        <f t="shared" si="0"/>
        <v>0</v>
      </c>
      <c r="AE28" s="41">
        <f t="shared" si="1"/>
        <v>0</v>
      </c>
      <c r="AF28" s="41">
        <f t="shared" si="2"/>
        <v>0</v>
      </c>
    </row>
    <row r="29" spans="1:32" ht="17.399999999999999">
      <c r="A29" s="441" t="s">
        <v>1816</v>
      </c>
      <c r="B29" s="441" t="s">
        <v>482</v>
      </c>
      <c r="C29" s="212"/>
      <c r="D29" s="482"/>
      <c r="E29" s="482"/>
      <c r="F29" s="482"/>
      <c r="G29" s="482"/>
      <c r="H29" s="482"/>
      <c r="I29" s="482"/>
      <c r="J29" s="482"/>
      <c r="K29" s="482"/>
      <c r="L29" s="482"/>
      <c r="M29" s="482"/>
      <c r="N29" s="482"/>
      <c r="O29" s="482"/>
      <c r="P29" s="482"/>
      <c r="Q29" s="482"/>
      <c r="R29" s="482"/>
      <c r="S29" s="482"/>
      <c r="T29" s="482"/>
      <c r="U29" s="482"/>
      <c r="V29" s="482"/>
      <c r="W29" s="482"/>
      <c r="X29" s="482"/>
      <c r="Y29" s="482"/>
      <c r="Z29" s="482"/>
      <c r="AA29" s="482"/>
      <c r="AB29" s="482"/>
      <c r="AC29" s="482"/>
      <c r="AD29" s="41">
        <f t="shared" si="0"/>
        <v>0</v>
      </c>
      <c r="AE29" s="41">
        <f t="shared" si="1"/>
        <v>0</v>
      </c>
      <c r="AF29" s="41">
        <f t="shared" si="2"/>
        <v>0</v>
      </c>
    </row>
    <row r="30" spans="1:32" ht="17.399999999999999">
      <c r="A30" s="441" t="s">
        <v>1193</v>
      </c>
      <c r="B30" s="441" t="s">
        <v>482</v>
      </c>
      <c r="C30" s="196"/>
      <c r="D30" s="482"/>
      <c r="E30" s="482"/>
      <c r="F30" s="482"/>
      <c r="G30" s="482"/>
      <c r="H30" s="482"/>
      <c r="I30" s="482"/>
      <c r="J30" s="482"/>
      <c r="K30" s="482"/>
      <c r="L30" s="482"/>
      <c r="M30" s="482"/>
      <c r="N30" s="482"/>
      <c r="O30" s="482"/>
      <c r="P30" s="482"/>
      <c r="Q30" s="482"/>
      <c r="R30" s="482"/>
      <c r="S30" s="482"/>
      <c r="T30" s="482"/>
      <c r="U30" s="482"/>
      <c r="V30" s="482"/>
      <c r="W30" s="482"/>
      <c r="X30" s="482"/>
      <c r="Y30" s="482"/>
      <c r="Z30" s="482"/>
      <c r="AA30" s="482"/>
      <c r="AB30" s="482"/>
      <c r="AC30" s="482"/>
      <c r="AD30" s="41">
        <f t="shared" si="0"/>
        <v>0</v>
      </c>
      <c r="AE30" s="41">
        <f t="shared" si="1"/>
        <v>0</v>
      </c>
      <c r="AF30" s="41">
        <f t="shared" si="2"/>
        <v>0</v>
      </c>
    </row>
    <row r="31" spans="1:32" ht="17.399999999999999">
      <c r="A31" s="441" t="s">
        <v>1817</v>
      </c>
      <c r="B31" s="441" t="s">
        <v>482</v>
      </c>
      <c r="C31" s="196"/>
      <c r="D31" s="482"/>
      <c r="E31" s="482"/>
      <c r="F31" s="482"/>
      <c r="G31" s="482"/>
      <c r="H31" s="482"/>
      <c r="I31" s="482"/>
      <c r="J31" s="482"/>
      <c r="K31" s="482"/>
      <c r="L31" s="482"/>
      <c r="M31" s="482"/>
      <c r="N31" s="482"/>
      <c r="O31" s="482"/>
      <c r="P31" s="482"/>
      <c r="Q31" s="482"/>
      <c r="R31" s="482"/>
      <c r="S31" s="482"/>
      <c r="T31" s="482"/>
      <c r="U31" s="482"/>
      <c r="V31" s="482"/>
      <c r="W31" s="482"/>
      <c r="X31" s="482"/>
      <c r="Y31" s="482"/>
      <c r="Z31" s="482"/>
      <c r="AA31" s="482"/>
      <c r="AB31" s="482"/>
      <c r="AC31" s="482"/>
      <c r="AD31" s="41">
        <f t="shared" si="0"/>
        <v>0</v>
      </c>
      <c r="AE31" s="41">
        <f t="shared" si="1"/>
        <v>0</v>
      </c>
      <c r="AF31" s="41">
        <f t="shared" si="2"/>
        <v>0</v>
      </c>
    </row>
    <row r="32" spans="1:32" ht="17.399999999999999">
      <c r="A32" s="497" t="s">
        <v>1693</v>
      </c>
      <c r="B32" s="498" t="s">
        <v>482</v>
      </c>
      <c r="C32" s="482">
        <v>26</v>
      </c>
      <c r="D32" s="482"/>
      <c r="E32" s="482"/>
      <c r="F32" s="482"/>
      <c r="G32" s="482"/>
      <c r="H32" s="482"/>
      <c r="I32" s="482"/>
      <c r="J32" s="482"/>
      <c r="K32" s="482"/>
      <c r="L32" s="482"/>
      <c r="M32" s="482"/>
      <c r="N32" s="482"/>
      <c r="O32" s="482"/>
      <c r="P32" s="482"/>
      <c r="Q32" s="482"/>
      <c r="R32" s="482"/>
      <c r="S32" s="482"/>
      <c r="T32" s="482"/>
      <c r="U32" s="482"/>
      <c r="V32" s="482"/>
      <c r="W32" s="482"/>
      <c r="X32" s="482"/>
      <c r="Y32" s="482"/>
      <c r="Z32" s="482"/>
      <c r="AA32" s="482"/>
      <c r="AB32" s="482"/>
      <c r="AC32" s="482"/>
      <c r="AD32" s="41">
        <f t="shared" si="0"/>
        <v>0</v>
      </c>
      <c r="AE32" s="41">
        <f t="shared" si="1"/>
        <v>0</v>
      </c>
      <c r="AF32" s="41">
        <f t="shared" si="2"/>
        <v>0</v>
      </c>
    </row>
    <row r="33" spans="1:32" ht="17.399999999999999">
      <c r="A33" s="441" t="s">
        <v>1818</v>
      </c>
      <c r="B33" s="441" t="s">
        <v>98</v>
      </c>
      <c r="C33" s="482">
        <v>9</v>
      </c>
      <c r="D33" s="482"/>
      <c r="E33" s="482"/>
      <c r="F33" s="482"/>
      <c r="G33" s="482"/>
      <c r="H33" s="482"/>
      <c r="I33" s="482"/>
      <c r="J33" s="482"/>
      <c r="K33" s="482"/>
      <c r="L33" s="482"/>
      <c r="M33" s="482"/>
      <c r="N33" s="482"/>
      <c r="O33" s="482"/>
      <c r="P33" s="482"/>
      <c r="Q33" s="482"/>
      <c r="R33" s="482"/>
      <c r="S33" s="482"/>
      <c r="T33" s="482"/>
      <c r="U33" s="482"/>
      <c r="V33" s="482"/>
      <c r="W33" s="482"/>
      <c r="X33" s="482"/>
      <c r="Y33" s="482"/>
      <c r="Z33" s="482"/>
      <c r="AA33" s="482"/>
      <c r="AB33" s="482"/>
      <c r="AC33" s="482"/>
      <c r="AD33" s="41">
        <f t="shared" si="0"/>
        <v>0</v>
      </c>
      <c r="AE33" s="41">
        <f t="shared" si="1"/>
        <v>0</v>
      </c>
      <c r="AF33" s="41">
        <f t="shared" si="2"/>
        <v>0</v>
      </c>
    </row>
    <row r="34" spans="1:32" ht="17.399999999999999">
      <c r="A34" s="442" t="s">
        <v>1422</v>
      </c>
      <c r="B34" s="442" t="s">
        <v>98</v>
      </c>
      <c r="C34" s="319"/>
      <c r="D34" s="482"/>
      <c r="E34" s="482"/>
      <c r="F34" s="482"/>
      <c r="G34" s="482"/>
      <c r="H34" s="482"/>
      <c r="I34" s="482"/>
      <c r="J34" s="482"/>
      <c r="K34" s="482"/>
      <c r="L34" s="482"/>
      <c r="M34" s="482"/>
      <c r="N34" s="482"/>
      <c r="O34" s="482"/>
      <c r="P34" s="482"/>
      <c r="Q34" s="482"/>
      <c r="R34" s="482"/>
      <c r="S34" s="482"/>
      <c r="T34" s="482"/>
      <c r="U34" s="482"/>
      <c r="V34" s="482"/>
      <c r="W34" s="482"/>
      <c r="X34" s="482"/>
      <c r="Y34" s="482"/>
      <c r="Z34" s="482"/>
      <c r="AA34" s="482"/>
      <c r="AB34" s="482"/>
      <c r="AC34" s="482"/>
      <c r="AD34" s="41">
        <f t="shared" si="0"/>
        <v>0</v>
      </c>
      <c r="AE34" s="41">
        <f t="shared" si="1"/>
        <v>0</v>
      </c>
      <c r="AF34" s="41">
        <f t="shared" si="2"/>
        <v>0</v>
      </c>
    </row>
    <row r="35" spans="1:32" ht="17.399999999999999">
      <c r="A35" s="442" t="s">
        <v>462</v>
      </c>
      <c r="B35" s="442" t="s">
        <v>98</v>
      </c>
      <c r="C35" s="482">
        <v>15</v>
      </c>
      <c r="D35" s="482"/>
      <c r="E35" s="482"/>
      <c r="F35" s="482"/>
      <c r="G35" s="482"/>
      <c r="H35" s="482"/>
      <c r="I35" s="482"/>
      <c r="J35" s="482"/>
      <c r="K35" s="482"/>
      <c r="L35" s="482"/>
      <c r="M35" s="482"/>
      <c r="N35" s="482"/>
      <c r="O35" s="482"/>
      <c r="P35" s="482"/>
      <c r="Q35" s="482"/>
      <c r="R35" s="482"/>
      <c r="S35" s="482"/>
      <c r="T35" s="482"/>
      <c r="U35" s="482"/>
      <c r="V35" s="482"/>
      <c r="W35" s="482"/>
      <c r="X35" s="482"/>
      <c r="Y35" s="482"/>
      <c r="Z35" s="482"/>
      <c r="AA35" s="482"/>
      <c r="AB35" s="482"/>
      <c r="AC35" s="482"/>
      <c r="AD35" s="41">
        <f t="shared" si="0"/>
        <v>0</v>
      </c>
      <c r="AE35" s="41">
        <f t="shared" si="1"/>
        <v>0</v>
      </c>
      <c r="AF35" s="41">
        <f t="shared" si="2"/>
        <v>0</v>
      </c>
    </row>
    <row r="36" spans="1:32" ht="17.399999999999999">
      <c r="A36" s="441" t="s">
        <v>1278</v>
      </c>
      <c r="B36" s="495" t="s">
        <v>98</v>
      </c>
      <c r="C36" s="482">
        <v>65</v>
      </c>
      <c r="D36" s="482"/>
      <c r="E36" s="482"/>
      <c r="F36" s="482"/>
      <c r="G36" s="482"/>
      <c r="H36" s="482"/>
      <c r="I36" s="482"/>
      <c r="J36" s="482"/>
      <c r="K36" s="482"/>
      <c r="L36" s="482"/>
      <c r="M36" s="482"/>
      <c r="N36" s="482"/>
      <c r="O36" s="482"/>
      <c r="P36" s="482"/>
      <c r="Q36" s="482"/>
      <c r="R36" s="482"/>
      <c r="S36" s="482"/>
      <c r="T36" s="482"/>
      <c r="U36" s="482"/>
      <c r="V36" s="482"/>
      <c r="W36" s="482"/>
      <c r="X36" s="482"/>
      <c r="Y36" s="482"/>
      <c r="Z36" s="482"/>
      <c r="AA36" s="482"/>
      <c r="AB36" s="482"/>
      <c r="AC36" s="482"/>
      <c r="AD36" s="41">
        <f t="shared" si="0"/>
        <v>0</v>
      </c>
      <c r="AE36" s="41">
        <f t="shared" si="1"/>
        <v>0</v>
      </c>
      <c r="AF36" s="41">
        <f t="shared" si="2"/>
        <v>0</v>
      </c>
    </row>
    <row r="37" spans="1:32" ht="17.399999999999999">
      <c r="A37" s="442" t="s">
        <v>1695</v>
      </c>
      <c r="B37" s="442" t="s">
        <v>104</v>
      </c>
      <c r="C37" s="482">
        <v>62</v>
      </c>
      <c r="D37" s="482"/>
      <c r="E37" s="482"/>
      <c r="F37" s="482"/>
      <c r="G37" s="482"/>
      <c r="H37" s="482"/>
      <c r="I37" s="482"/>
      <c r="J37" s="482"/>
      <c r="K37" s="482"/>
      <c r="L37" s="482"/>
      <c r="M37" s="482"/>
      <c r="N37" s="482"/>
      <c r="O37" s="482"/>
      <c r="P37" s="482"/>
      <c r="Q37" s="482"/>
      <c r="R37" s="482"/>
      <c r="S37" s="482"/>
      <c r="T37" s="482"/>
      <c r="U37" s="482"/>
      <c r="V37" s="482"/>
      <c r="W37" s="482"/>
      <c r="X37" s="482"/>
      <c r="Y37" s="482"/>
      <c r="Z37" s="482"/>
      <c r="AA37" s="482"/>
      <c r="AB37" s="482"/>
      <c r="AC37" s="482"/>
      <c r="AD37" s="41">
        <f t="shared" si="0"/>
        <v>0</v>
      </c>
      <c r="AE37" s="41">
        <f t="shared" si="1"/>
        <v>0</v>
      </c>
      <c r="AF37" s="41">
        <f t="shared" si="2"/>
        <v>0</v>
      </c>
    </row>
    <row r="38" spans="1:32" ht="17.399999999999999">
      <c r="A38" s="441" t="s">
        <v>1819</v>
      </c>
      <c r="B38" s="441" t="s">
        <v>104</v>
      </c>
      <c r="C38" s="482">
        <v>18</v>
      </c>
      <c r="D38" s="482"/>
      <c r="E38" s="482"/>
      <c r="F38" s="482"/>
      <c r="G38" s="482"/>
      <c r="H38" s="482"/>
      <c r="I38" s="482"/>
      <c r="J38" s="482"/>
      <c r="K38" s="482"/>
      <c r="L38" s="482"/>
      <c r="M38" s="482"/>
      <c r="N38" s="482"/>
      <c r="O38" s="482"/>
      <c r="P38" s="482"/>
      <c r="Q38" s="482"/>
      <c r="R38" s="482"/>
      <c r="S38" s="482"/>
      <c r="T38" s="482"/>
      <c r="U38" s="482"/>
      <c r="V38" s="482"/>
      <c r="W38" s="482"/>
      <c r="X38" s="482"/>
      <c r="Y38" s="482"/>
      <c r="Z38" s="482"/>
      <c r="AA38" s="482"/>
      <c r="AB38" s="482"/>
      <c r="AC38" s="482"/>
      <c r="AD38" s="41">
        <f t="shared" si="0"/>
        <v>0</v>
      </c>
      <c r="AE38" s="41">
        <f t="shared" si="1"/>
        <v>0</v>
      </c>
      <c r="AF38" s="41">
        <f t="shared" si="2"/>
        <v>0</v>
      </c>
    </row>
    <row r="39" spans="1:32" ht="17.399999999999999">
      <c r="A39" s="441" t="s">
        <v>1696</v>
      </c>
      <c r="B39" s="495" t="s">
        <v>104</v>
      </c>
      <c r="C39" s="212"/>
      <c r="D39" s="482"/>
      <c r="E39" s="482"/>
      <c r="F39" s="482"/>
      <c r="G39" s="482"/>
      <c r="H39" s="482"/>
      <c r="I39" s="482"/>
      <c r="J39" s="482"/>
      <c r="K39" s="482"/>
      <c r="L39" s="482"/>
      <c r="M39" s="482"/>
      <c r="N39" s="482"/>
      <c r="O39" s="482"/>
      <c r="P39" s="482"/>
      <c r="Q39" s="482"/>
      <c r="R39" s="482"/>
      <c r="S39" s="482"/>
      <c r="T39" s="482"/>
      <c r="U39" s="482"/>
      <c r="V39" s="482"/>
      <c r="W39" s="482"/>
      <c r="X39" s="482"/>
      <c r="Y39" s="482"/>
      <c r="Z39" s="482"/>
      <c r="AA39" s="482"/>
      <c r="AB39" s="482"/>
      <c r="AC39" s="482"/>
      <c r="AD39" s="41">
        <f t="shared" si="0"/>
        <v>0</v>
      </c>
      <c r="AE39" s="41">
        <f t="shared" si="1"/>
        <v>0</v>
      </c>
      <c r="AF39" s="41">
        <f t="shared" si="2"/>
        <v>0</v>
      </c>
    </row>
    <row r="40" spans="1:32" ht="17.399999999999999">
      <c r="A40" s="441" t="s">
        <v>1416</v>
      </c>
      <c r="B40" s="441" t="s">
        <v>104</v>
      </c>
      <c r="C40" s="482">
        <v>9</v>
      </c>
      <c r="D40" s="482"/>
      <c r="E40" s="482"/>
      <c r="F40" s="482"/>
      <c r="G40" s="482"/>
      <c r="H40" s="482"/>
      <c r="I40" s="482"/>
      <c r="J40" s="482"/>
      <c r="K40" s="482"/>
      <c r="L40" s="482"/>
      <c r="M40" s="482"/>
      <c r="N40" s="482"/>
      <c r="O40" s="482"/>
      <c r="P40" s="482"/>
      <c r="Q40" s="482"/>
      <c r="R40" s="482"/>
      <c r="S40" s="482"/>
      <c r="T40" s="482"/>
      <c r="U40" s="482"/>
      <c r="V40" s="482"/>
      <c r="W40" s="482"/>
      <c r="X40" s="482"/>
      <c r="Y40" s="482"/>
      <c r="Z40" s="482"/>
      <c r="AA40" s="482"/>
      <c r="AB40" s="482"/>
      <c r="AC40" s="482"/>
      <c r="AD40" s="41">
        <f t="shared" si="0"/>
        <v>0</v>
      </c>
      <c r="AE40" s="41">
        <f t="shared" si="1"/>
        <v>0</v>
      </c>
      <c r="AF40" s="41">
        <f t="shared" si="2"/>
        <v>0</v>
      </c>
    </row>
    <row r="41" spans="1:32" ht="17.399999999999999">
      <c r="A41" s="441" t="s">
        <v>627</v>
      </c>
      <c r="B41" s="441" t="s">
        <v>99</v>
      </c>
      <c r="C41" s="196"/>
      <c r="D41" s="482"/>
      <c r="E41" s="482"/>
      <c r="F41" s="482"/>
      <c r="G41" s="482"/>
      <c r="H41" s="482"/>
      <c r="I41" s="482"/>
      <c r="J41" s="482"/>
      <c r="K41" s="482"/>
      <c r="L41" s="482"/>
      <c r="M41" s="482"/>
      <c r="N41" s="482"/>
      <c r="O41" s="482"/>
      <c r="P41" s="482"/>
      <c r="Q41" s="482"/>
      <c r="R41" s="482"/>
      <c r="S41" s="482"/>
      <c r="T41" s="482"/>
      <c r="U41" s="482"/>
      <c r="V41" s="482"/>
      <c r="W41" s="482"/>
      <c r="X41" s="482"/>
      <c r="Y41" s="482"/>
      <c r="Z41" s="482"/>
      <c r="AA41" s="482"/>
      <c r="AB41" s="482"/>
      <c r="AC41" s="482"/>
      <c r="AD41" s="41">
        <f t="shared" si="0"/>
        <v>0</v>
      </c>
      <c r="AE41" s="41">
        <f t="shared" si="1"/>
        <v>0</v>
      </c>
      <c r="AF41" s="41">
        <f t="shared" si="2"/>
        <v>0</v>
      </c>
    </row>
    <row r="42" spans="1:32" ht="17.399999999999999">
      <c r="A42" s="441" t="s">
        <v>1820</v>
      </c>
      <c r="B42" s="441" t="s">
        <v>99</v>
      </c>
      <c r="C42" s="333"/>
      <c r="D42" s="333"/>
      <c r="E42" s="333"/>
      <c r="F42" s="333"/>
      <c r="G42" s="333"/>
      <c r="H42" s="482"/>
      <c r="I42" s="482"/>
      <c r="J42" s="482"/>
      <c r="K42" s="482"/>
      <c r="L42" s="482"/>
      <c r="M42" s="482"/>
      <c r="N42" s="482"/>
      <c r="O42" s="482"/>
      <c r="P42" s="482"/>
      <c r="Q42" s="482"/>
      <c r="R42" s="482"/>
      <c r="S42" s="482"/>
      <c r="T42" s="482"/>
      <c r="U42" s="482"/>
      <c r="V42" s="482"/>
      <c r="W42" s="482"/>
      <c r="X42" s="482"/>
      <c r="Y42" s="482"/>
      <c r="Z42" s="482"/>
      <c r="AA42" s="482"/>
      <c r="AB42" s="482"/>
      <c r="AC42" s="482"/>
      <c r="AD42" s="41">
        <f t="shared" si="0"/>
        <v>0</v>
      </c>
      <c r="AE42" s="41">
        <f t="shared" si="1"/>
        <v>0</v>
      </c>
      <c r="AF42" s="41">
        <f t="shared" si="2"/>
        <v>0</v>
      </c>
    </row>
    <row r="43" spans="1:32" ht="17.399999999999999">
      <c r="A43" s="441" t="s">
        <v>1281</v>
      </c>
      <c r="B43" s="441" t="s">
        <v>99</v>
      </c>
      <c r="C43" s="196"/>
      <c r="D43" s="482"/>
      <c r="E43" s="482"/>
      <c r="F43" s="482"/>
      <c r="G43" s="482"/>
      <c r="H43" s="482"/>
      <c r="I43" s="482"/>
      <c r="J43" s="482"/>
      <c r="K43" s="482"/>
      <c r="L43" s="482"/>
      <c r="M43" s="482"/>
      <c r="N43" s="482"/>
      <c r="O43" s="482"/>
      <c r="P43" s="482"/>
      <c r="Q43" s="482"/>
      <c r="R43" s="482"/>
      <c r="S43" s="482"/>
      <c r="T43" s="482"/>
      <c r="U43" s="482"/>
      <c r="V43" s="482"/>
      <c r="W43" s="482"/>
      <c r="X43" s="482"/>
      <c r="Y43" s="482"/>
      <c r="Z43" s="482"/>
      <c r="AA43" s="482"/>
      <c r="AB43" s="482"/>
      <c r="AC43" s="482"/>
      <c r="AD43" s="41">
        <f t="shared" si="0"/>
        <v>0</v>
      </c>
      <c r="AE43" s="41">
        <f t="shared" si="1"/>
        <v>0</v>
      </c>
      <c r="AF43" s="41">
        <f t="shared" si="2"/>
        <v>0</v>
      </c>
    </row>
    <row r="44" spans="1:32" ht="17.399999999999999">
      <c r="A44" s="441" t="s">
        <v>1697</v>
      </c>
      <c r="B44" s="441" t="s">
        <v>644</v>
      </c>
      <c r="C44" s="482">
        <v>71</v>
      </c>
      <c r="D44" s="482"/>
      <c r="E44" s="482"/>
      <c r="F44" s="482"/>
      <c r="G44" s="482"/>
      <c r="H44" s="482"/>
      <c r="I44" s="482"/>
      <c r="J44" s="482"/>
      <c r="K44" s="482"/>
      <c r="L44" s="482"/>
      <c r="M44" s="482"/>
      <c r="N44" s="482"/>
      <c r="O44" s="482"/>
      <c r="P44" s="482"/>
      <c r="Q44" s="482"/>
      <c r="R44" s="482"/>
      <c r="S44" s="482"/>
      <c r="T44" s="482"/>
      <c r="U44" s="482"/>
      <c r="V44" s="482"/>
      <c r="W44" s="482"/>
      <c r="X44" s="482"/>
      <c r="Y44" s="482"/>
      <c r="Z44" s="482"/>
      <c r="AA44" s="482"/>
      <c r="AB44" s="482"/>
      <c r="AC44" s="482"/>
      <c r="AD44" s="41">
        <f t="shared" si="0"/>
        <v>0</v>
      </c>
      <c r="AE44" s="41">
        <f t="shared" si="1"/>
        <v>0</v>
      </c>
      <c r="AF44" s="41">
        <f t="shared" si="2"/>
        <v>0</v>
      </c>
    </row>
    <row r="45" spans="1:32" ht="17.399999999999999">
      <c r="A45" s="441" t="s">
        <v>1628</v>
      </c>
      <c r="B45" s="441" t="s">
        <v>99</v>
      </c>
      <c r="C45" s="196"/>
      <c r="D45" s="482"/>
      <c r="E45" s="482"/>
      <c r="F45" s="482"/>
      <c r="G45" s="482"/>
      <c r="H45" s="482"/>
      <c r="I45" s="482"/>
      <c r="J45" s="482"/>
      <c r="K45" s="482"/>
      <c r="L45" s="482"/>
      <c r="M45" s="482"/>
      <c r="N45" s="482"/>
      <c r="O45" s="482"/>
      <c r="P45" s="482"/>
      <c r="Q45" s="482"/>
      <c r="R45" s="482"/>
      <c r="S45" s="482"/>
      <c r="T45" s="482"/>
      <c r="U45" s="482"/>
      <c r="V45" s="482"/>
      <c r="W45" s="482"/>
      <c r="X45" s="482"/>
      <c r="Y45" s="482"/>
      <c r="Z45" s="482"/>
      <c r="AA45" s="482"/>
      <c r="AB45" s="482"/>
      <c r="AC45" s="482"/>
      <c r="AD45" s="41">
        <f t="shared" si="0"/>
        <v>0</v>
      </c>
      <c r="AE45" s="41">
        <f t="shared" si="1"/>
        <v>0</v>
      </c>
      <c r="AF45" s="41">
        <f t="shared" si="2"/>
        <v>0</v>
      </c>
    </row>
    <row r="46" spans="1:32" ht="18" customHeight="1">
      <c r="A46" s="441" t="s">
        <v>1004</v>
      </c>
      <c r="B46" s="441" t="s">
        <v>107</v>
      </c>
      <c r="C46" s="319"/>
      <c r="D46" s="482"/>
      <c r="E46" s="482"/>
      <c r="F46" s="482"/>
      <c r="G46" s="482"/>
      <c r="H46" s="482"/>
      <c r="I46" s="482"/>
      <c r="J46" s="482"/>
      <c r="K46" s="482"/>
      <c r="L46" s="482"/>
      <c r="M46" s="482"/>
      <c r="N46" s="482"/>
      <c r="O46" s="482"/>
      <c r="P46" s="482"/>
      <c r="Q46" s="482"/>
      <c r="R46" s="482"/>
      <c r="S46" s="482"/>
      <c r="T46" s="482"/>
      <c r="U46" s="482"/>
      <c r="V46" s="482"/>
      <c r="W46" s="482"/>
      <c r="X46" s="482"/>
      <c r="Y46" s="482"/>
      <c r="Z46" s="482"/>
      <c r="AA46" s="482"/>
      <c r="AB46" s="482"/>
      <c r="AC46" s="482"/>
      <c r="AD46" s="41">
        <f t="shared" si="0"/>
        <v>0</v>
      </c>
      <c r="AE46" s="41">
        <f t="shared" si="1"/>
        <v>0</v>
      </c>
      <c r="AF46" s="41">
        <f t="shared" si="2"/>
        <v>0</v>
      </c>
    </row>
    <row r="47" spans="1:32" ht="17.399999999999999">
      <c r="A47" s="441" t="s">
        <v>1822</v>
      </c>
      <c r="B47" s="441" t="s">
        <v>107</v>
      </c>
      <c r="C47" s="482">
        <v>80</v>
      </c>
      <c r="D47" s="482"/>
      <c r="E47" s="482"/>
      <c r="F47" s="482"/>
      <c r="G47" s="482"/>
      <c r="H47" s="482"/>
      <c r="I47" s="482"/>
      <c r="J47" s="482"/>
      <c r="K47" s="482"/>
      <c r="L47" s="482"/>
      <c r="M47" s="482"/>
      <c r="N47" s="482"/>
      <c r="O47" s="482"/>
      <c r="P47" s="482"/>
      <c r="Q47" s="482"/>
      <c r="R47" s="482"/>
      <c r="S47" s="482"/>
      <c r="T47" s="482"/>
      <c r="U47" s="482"/>
      <c r="V47" s="482"/>
      <c r="W47" s="482"/>
      <c r="X47" s="482"/>
      <c r="Y47" s="482"/>
      <c r="Z47" s="482"/>
      <c r="AA47" s="482"/>
      <c r="AB47" s="482"/>
      <c r="AC47" s="482"/>
      <c r="AD47" s="41">
        <f t="shared" si="0"/>
        <v>0</v>
      </c>
      <c r="AE47" s="41">
        <f t="shared" si="1"/>
        <v>0</v>
      </c>
      <c r="AF47" s="41">
        <f t="shared" si="2"/>
        <v>0</v>
      </c>
    </row>
    <row r="48" spans="1:32" ht="17.399999999999999">
      <c r="A48" s="505" t="s">
        <v>1824</v>
      </c>
      <c r="B48" s="505" t="s">
        <v>107</v>
      </c>
      <c r="C48" s="482">
        <v>71</v>
      </c>
      <c r="D48" s="482"/>
      <c r="E48" s="482"/>
      <c r="F48" s="482"/>
      <c r="G48" s="482"/>
      <c r="H48" s="482"/>
      <c r="I48" s="482"/>
      <c r="J48" s="482"/>
      <c r="K48" s="482"/>
      <c r="L48" s="482"/>
      <c r="M48" s="482"/>
      <c r="N48" s="482"/>
      <c r="O48" s="482"/>
      <c r="P48" s="482"/>
      <c r="Q48" s="482"/>
      <c r="R48" s="482"/>
      <c r="S48" s="482"/>
      <c r="T48" s="482"/>
      <c r="U48" s="482"/>
      <c r="V48" s="482"/>
      <c r="W48" s="482"/>
      <c r="X48" s="482"/>
      <c r="Y48" s="482"/>
      <c r="Z48" s="482"/>
      <c r="AA48" s="482"/>
      <c r="AB48" s="482"/>
      <c r="AC48" s="482"/>
      <c r="AD48" s="41"/>
      <c r="AE48" s="41"/>
      <c r="AF48" s="41"/>
    </row>
    <row r="49" spans="1:32" ht="17.399999999999999">
      <c r="A49" s="497" t="s">
        <v>1612</v>
      </c>
      <c r="B49" s="498" t="s">
        <v>107</v>
      </c>
      <c r="C49" s="482">
        <v>80</v>
      </c>
      <c r="D49" s="482"/>
      <c r="E49" s="482"/>
      <c r="F49" s="482"/>
      <c r="G49" s="482"/>
      <c r="H49" s="482"/>
      <c r="I49" s="482"/>
      <c r="J49" s="482"/>
      <c r="K49" s="482"/>
      <c r="L49" s="482"/>
      <c r="M49" s="482"/>
      <c r="N49" s="482"/>
      <c r="O49" s="482"/>
      <c r="P49" s="482"/>
      <c r="Q49" s="482"/>
      <c r="R49" s="482"/>
      <c r="S49" s="482"/>
      <c r="T49" s="482"/>
      <c r="U49" s="482"/>
      <c r="V49" s="482"/>
      <c r="W49" s="482"/>
      <c r="X49" s="482"/>
      <c r="Y49" s="482"/>
      <c r="Z49" s="482"/>
      <c r="AA49" s="482"/>
      <c r="AB49" s="482"/>
      <c r="AC49" s="482"/>
      <c r="AD49" s="41">
        <f t="shared" si="0"/>
        <v>0</v>
      </c>
      <c r="AE49" s="41">
        <f t="shared" si="1"/>
        <v>0</v>
      </c>
      <c r="AF49" s="41">
        <f t="shared" si="2"/>
        <v>0</v>
      </c>
    </row>
    <row r="50" spans="1:32" ht="17.399999999999999">
      <c r="A50" s="497" t="s">
        <v>1821</v>
      </c>
      <c r="B50" s="498" t="s">
        <v>107</v>
      </c>
      <c r="C50" s="196"/>
      <c r="D50" s="482"/>
      <c r="E50" s="482"/>
      <c r="F50" s="482"/>
      <c r="G50" s="482"/>
      <c r="H50" s="482"/>
      <c r="I50" s="482"/>
      <c r="J50" s="482"/>
      <c r="K50" s="482"/>
      <c r="L50" s="482"/>
      <c r="M50" s="482"/>
      <c r="N50" s="482"/>
      <c r="O50" s="482"/>
      <c r="P50" s="482"/>
      <c r="Q50" s="482"/>
      <c r="R50" s="482"/>
      <c r="S50" s="482"/>
      <c r="T50" s="482"/>
      <c r="U50" s="482"/>
      <c r="V50" s="482"/>
      <c r="W50" s="482"/>
      <c r="X50" s="482"/>
      <c r="Y50" s="482"/>
      <c r="Z50" s="482"/>
      <c r="AA50" s="482"/>
      <c r="AB50" s="482"/>
      <c r="AC50" s="482"/>
      <c r="AD50" s="41">
        <f t="shared" si="0"/>
        <v>0</v>
      </c>
      <c r="AE50" s="41">
        <f t="shared" si="1"/>
        <v>0</v>
      </c>
      <c r="AF50" s="41">
        <f t="shared" si="2"/>
        <v>0</v>
      </c>
    </row>
    <row r="51" spans="1:32" ht="17.399999999999999">
      <c r="A51" s="441" t="s">
        <v>1624</v>
      </c>
      <c r="B51" s="441" t="s">
        <v>314</v>
      </c>
      <c r="C51" s="319"/>
      <c r="D51" s="482"/>
      <c r="E51" s="482"/>
      <c r="F51" s="482"/>
      <c r="G51" s="482"/>
      <c r="H51" s="482"/>
      <c r="I51" s="482"/>
      <c r="J51" s="482"/>
      <c r="K51" s="482"/>
      <c r="L51" s="482"/>
      <c r="M51" s="482"/>
      <c r="N51" s="482"/>
      <c r="O51" s="482"/>
      <c r="P51" s="482"/>
      <c r="Q51" s="482"/>
      <c r="R51" s="482"/>
      <c r="S51" s="482"/>
      <c r="T51" s="482"/>
      <c r="U51" s="482"/>
      <c r="V51" s="482"/>
      <c r="W51" s="482"/>
      <c r="X51" s="482"/>
      <c r="Y51" s="482"/>
      <c r="Z51" s="482"/>
      <c r="AA51" s="482"/>
      <c r="AB51" s="482"/>
      <c r="AC51" s="482"/>
      <c r="AD51" s="41">
        <f t="shared" si="0"/>
        <v>0</v>
      </c>
      <c r="AE51" s="41">
        <f t="shared" si="1"/>
        <v>0</v>
      </c>
      <c r="AF51" s="41">
        <f t="shared" si="2"/>
        <v>0</v>
      </c>
    </row>
    <row r="52" spans="1:32" ht="17.399999999999999">
      <c r="A52" s="442" t="s">
        <v>1741</v>
      </c>
      <c r="B52" s="442" t="s">
        <v>314</v>
      </c>
      <c r="C52" s="212"/>
      <c r="D52" s="482"/>
      <c r="E52" s="482"/>
      <c r="F52" s="482"/>
      <c r="G52" s="482"/>
      <c r="H52" s="482"/>
      <c r="I52" s="482"/>
      <c r="J52" s="482"/>
      <c r="K52" s="482"/>
      <c r="L52" s="482"/>
      <c r="M52" s="482"/>
      <c r="N52" s="482"/>
      <c r="O52" s="482"/>
      <c r="P52" s="482"/>
      <c r="Q52" s="482"/>
      <c r="R52" s="482"/>
      <c r="S52" s="482"/>
      <c r="T52" s="482"/>
      <c r="U52" s="482"/>
      <c r="V52" s="482"/>
      <c r="W52" s="482"/>
      <c r="X52" s="482"/>
      <c r="Y52" s="482"/>
      <c r="Z52" s="482"/>
      <c r="AA52" s="482"/>
      <c r="AB52" s="482"/>
      <c r="AC52" s="482"/>
      <c r="AD52" s="41">
        <f t="shared" si="0"/>
        <v>0</v>
      </c>
      <c r="AE52" s="41">
        <f t="shared" si="1"/>
        <v>0</v>
      </c>
      <c r="AF52" s="41">
        <f t="shared" si="2"/>
        <v>0</v>
      </c>
    </row>
    <row r="53" spans="1:32" ht="17.399999999999999">
      <c r="A53" s="441" t="s">
        <v>1285</v>
      </c>
      <c r="B53" s="441" t="s">
        <v>314</v>
      </c>
      <c r="C53" s="482">
        <v>80</v>
      </c>
      <c r="D53" s="482"/>
      <c r="E53" s="482"/>
      <c r="F53" s="482"/>
      <c r="G53" s="482"/>
      <c r="H53" s="482"/>
      <c r="I53" s="482"/>
      <c r="J53" s="482"/>
      <c r="K53" s="482"/>
      <c r="L53" s="482"/>
      <c r="M53" s="482"/>
      <c r="N53" s="482"/>
      <c r="O53" s="482"/>
      <c r="P53" s="482"/>
      <c r="Q53" s="482"/>
      <c r="R53" s="482"/>
      <c r="S53" s="482"/>
      <c r="T53" s="482"/>
      <c r="U53" s="482"/>
      <c r="V53" s="482"/>
      <c r="W53" s="482"/>
      <c r="X53" s="482"/>
      <c r="Y53" s="482"/>
      <c r="Z53" s="482"/>
      <c r="AA53" s="482"/>
      <c r="AB53" s="482"/>
      <c r="AC53" s="482"/>
      <c r="AD53" s="41">
        <f t="shared" si="0"/>
        <v>0</v>
      </c>
      <c r="AE53" s="41">
        <f t="shared" si="1"/>
        <v>0</v>
      </c>
      <c r="AF53" s="41">
        <f t="shared" si="2"/>
        <v>0</v>
      </c>
    </row>
    <row r="54" spans="1:32" ht="17.399999999999999">
      <c r="A54" s="315"/>
      <c r="B54" s="315"/>
      <c r="C54" s="315"/>
      <c r="D54" s="315"/>
      <c r="E54" s="315"/>
      <c r="F54" s="315"/>
      <c r="G54" s="315"/>
      <c r="H54" s="254"/>
      <c r="I54" s="254"/>
      <c r="J54" s="254"/>
      <c r="K54" s="254"/>
      <c r="L54" s="254"/>
      <c r="M54" s="254"/>
      <c r="N54" s="254"/>
      <c r="O54" s="254"/>
      <c r="P54" s="254"/>
      <c r="Q54" s="254"/>
      <c r="R54" s="254"/>
      <c r="S54" s="254"/>
      <c r="T54" s="254"/>
      <c r="U54" s="254"/>
      <c r="V54" s="254"/>
      <c r="W54" s="254"/>
      <c r="X54" s="254"/>
      <c r="Y54" s="254"/>
      <c r="Z54" s="254"/>
      <c r="AA54" s="254"/>
      <c r="AB54" s="254"/>
      <c r="AC54" s="254"/>
      <c r="AD54" s="281"/>
      <c r="AE54" s="281"/>
      <c r="AF54" s="281"/>
    </row>
    <row r="55" spans="1:32" ht="17.399999999999999">
      <c r="A55" s="316" t="s">
        <v>125</v>
      </c>
      <c r="B55" s="315"/>
      <c r="C55" s="315"/>
      <c r="D55" s="315"/>
      <c r="E55" s="315"/>
      <c r="F55" s="315"/>
      <c r="G55" s="315"/>
      <c r="H55" s="254"/>
      <c r="I55" s="254"/>
      <c r="J55" s="254"/>
      <c r="K55" s="254"/>
      <c r="L55" s="254"/>
      <c r="M55" s="254"/>
      <c r="N55" s="254"/>
      <c r="O55" s="254"/>
      <c r="P55" s="254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  <c r="AC55" s="254"/>
      <c r="AD55" s="281"/>
      <c r="AE55" s="281"/>
      <c r="AF55" s="281"/>
    </row>
    <row r="56" spans="1:32" ht="17.399999999999999">
      <c r="A56" s="319" t="s">
        <v>1349</v>
      </c>
      <c r="B56" s="315"/>
      <c r="C56" s="315"/>
      <c r="D56" s="315"/>
      <c r="E56" s="315"/>
      <c r="F56" s="315"/>
      <c r="G56" s="315"/>
      <c r="H56" s="254"/>
      <c r="I56" s="254"/>
      <c r="J56" s="254"/>
      <c r="K56" s="254"/>
      <c r="L56" s="254"/>
      <c r="M56" s="254"/>
      <c r="N56" s="254"/>
      <c r="O56" s="254"/>
      <c r="P56" s="254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  <c r="AC56" s="254"/>
      <c r="AD56" s="281"/>
      <c r="AE56" s="281"/>
      <c r="AF56" s="281"/>
    </row>
    <row r="57" spans="1:32" ht="17.399999999999999">
      <c r="A57" s="425" t="s">
        <v>1350</v>
      </c>
      <c r="B57" s="315"/>
      <c r="C57" s="315"/>
      <c r="D57" s="315"/>
      <c r="E57" s="315"/>
      <c r="F57" s="315"/>
      <c r="G57" s="315"/>
      <c r="H57" s="254"/>
      <c r="I57" s="254"/>
      <c r="J57" s="254"/>
      <c r="K57" s="254"/>
      <c r="L57" s="254"/>
      <c r="M57" s="254"/>
      <c r="N57" s="254"/>
      <c r="O57" s="254"/>
      <c r="P57" s="254"/>
      <c r="Q57" s="254"/>
      <c r="R57" s="254"/>
      <c r="S57" s="254"/>
      <c r="T57" s="254"/>
      <c r="U57" s="254"/>
      <c r="V57" s="254"/>
      <c r="W57" s="254"/>
      <c r="X57" s="254"/>
      <c r="Y57" s="254"/>
      <c r="Z57" s="254"/>
      <c r="AA57" s="254"/>
      <c r="AB57" s="254"/>
      <c r="AC57" s="254"/>
      <c r="AD57" s="281"/>
      <c r="AE57" s="281"/>
      <c r="AF57" s="281"/>
    </row>
    <row r="58" spans="1:32" ht="17.399999999999999">
      <c r="A58" s="320" t="s">
        <v>131</v>
      </c>
      <c r="B58" s="315"/>
      <c r="C58" s="315"/>
      <c r="D58" s="315"/>
      <c r="E58" s="315"/>
      <c r="F58" s="315"/>
      <c r="G58" s="315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  <c r="S58" s="254"/>
      <c r="T58" s="254"/>
      <c r="U58" s="254"/>
      <c r="V58" s="254"/>
      <c r="W58" s="254"/>
      <c r="X58" s="254"/>
      <c r="Y58" s="254"/>
      <c r="Z58" s="254"/>
      <c r="AA58" s="254"/>
      <c r="AB58" s="254"/>
      <c r="AC58" s="254"/>
      <c r="AD58" s="281"/>
      <c r="AE58" s="281"/>
      <c r="AF58" s="281"/>
    </row>
    <row r="59" spans="1:32" ht="17.399999999999999">
      <c r="A59" s="212" t="s">
        <v>123</v>
      </c>
      <c r="B59" s="315"/>
      <c r="C59" s="315"/>
      <c r="D59" s="315"/>
      <c r="E59" s="315"/>
      <c r="F59" s="315"/>
      <c r="G59" s="315"/>
      <c r="H59" s="254"/>
      <c r="I59" s="254"/>
      <c r="J59" s="254"/>
      <c r="K59" s="254"/>
      <c r="L59" s="254"/>
      <c r="M59" s="254"/>
      <c r="N59" s="254"/>
      <c r="O59" s="254"/>
      <c r="P59" s="254"/>
      <c r="Q59" s="254"/>
      <c r="R59" s="254"/>
      <c r="S59" s="254"/>
      <c r="T59" s="254"/>
      <c r="U59" s="254"/>
      <c r="V59" s="254"/>
      <c r="W59" s="254"/>
      <c r="X59" s="254"/>
      <c r="Y59" s="254"/>
      <c r="Z59" s="254"/>
      <c r="AA59" s="254"/>
      <c r="AB59" s="254"/>
      <c r="AC59" s="254"/>
      <c r="AD59" s="321"/>
      <c r="AE59" s="321"/>
      <c r="AF59" s="321"/>
    </row>
    <row r="60" spans="1:32" ht="17.399999999999999">
      <c r="A60" s="322" t="s">
        <v>124</v>
      </c>
      <c r="B60" s="315"/>
      <c r="C60" s="315"/>
      <c r="D60" s="315"/>
      <c r="E60" s="315"/>
      <c r="F60" s="315"/>
      <c r="G60" s="315"/>
      <c r="H60" s="254"/>
      <c r="I60" s="254"/>
      <c r="J60" s="254"/>
      <c r="K60" s="254"/>
      <c r="L60" s="254"/>
      <c r="M60" s="254"/>
      <c r="N60" s="254"/>
      <c r="O60" s="254"/>
      <c r="P60" s="254"/>
      <c r="Q60" s="254"/>
      <c r="R60" s="254"/>
      <c r="S60" s="254"/>
      <c r="T60" s="254"/>
      <c r="U60" s="254"/>
      <c r="V60" s="254"/>
      <c r="W60" s="254"/>
      <c r="X60" s="254"/>
      <c r="Y60" s="254"/>
      <c r="Z60" s="254"/>
      <c r="AA60" s="254"/>
      <c r="AB60" s="254"/>
      <c r="AC60" s="254"/>
      <c r="AD60" s="321"/>
      <c r="AE60" s="321"/>
      <c r="AF60" s="321"/>
    </row>
    <row r="61" spans="1:32" ht="17.399999999999999">
      <c r="A61" s="323" t="s">
        <v>126</v>
      </c>
      <c r="B61" s="315"/>
      <c r="C61" s="315"/>
      <c r="D61" s="315"/>
      <c r="E61" s="315"/>
      <c r="F61" s="315"/>
      <c r="G61" s="315"/>
      <c r="H61" s="254"/>
      <c r="I61" s="254"/>
      <c r="J61" s="254"/>
      <c r="K61" s="254"/>
      <c r="L61" s="254"/>
      <c r="M61" s="254"/>
      <c r="N61" s="254"/>
      <c r="O61" s="254"/>
      <c r="P61" s="254"/>
      <c r="Q61" s="254"/>
      <c r="R61" s="254"/>
      <c r="S61" s="254"/>
      <c r="T61" s="254"/>
      <c r="U61" s="254"/>
      <c r="V61" s="254"/>
      <c r="W61" s="254"/>
      <c r="X61" s="254"/>
      <c r="Y61" s="254"/>
      <c r="Z61" s="254"/>
      <c r="AA61" s="254"/>
      <c r="AB61" s="254"/>
      <c r="AC61" s="254"/>
      <c r="AD61" s="321"/>
      <c r="AE61" s="321"/>
      <c r="AF61" s="321"/>
    </row>
    <row r="62" spans="1:32" ht="17.399999999999999">
      <c r="A62" s="196" t="s">
        <v>127</v>
      </c>
      <c r="B62" s="315"/>
      <c r="C62" s="315"/>
      <c r="D62" s="315"/>
      <c r="E62" s="315"/>
      <c r="F62" s="315"/>
      <c r="G62" s="315"/>
      <c r="H62" s="254"/>
      <c r="I62" s="254"/>
      <c r="J62" s="254"/>
      <c r="K62" s="254"/>
      <c r="L62" s="254"/>
      <c r="M62" s="254"/>
      <c r="N62" s="254"/>
      <c r="O62" s="254"/>
      <c r="P62" s="254"/>
      <c r="Q62" s="254"/>
      <c r="R62" s="254"/>
      <c r="S62" s="254"/>
      <c r="T62" s="254"/>
      <c r="U62" s="254"/>
      <c r="V62" s="254"/>
      <c r="W62" s="254"/>
      <c r="X62" s="254"/>
      <c r="Y62" s="254"/>
      <c r="Z62" s="254"/>
      <c r="AA62" s="254"/>
      <c r="AB62" s="254"/>
      <c r="AC62" s="254"/>
      <c r="AD62" s="321"/>
      <c r="AE62" s="321"/>
      <c r="AF62" s="321"/>
    </row>
    <row r="63" spans="1:32" ht="17.399999999999999">
      <c r="A63" s="324" t="s">
        <v>132</v>
      </c>
      <c r="B63" s="315"/>
      <c r="C63" s="315"/>
      <c r="D63" s="315"/>
      <c r="E63" s="315"/>
      <c r="F63" s="315"/>
      <c r="G63" s="315"/>
      <c r="H63" s="254"/>
      <c r="I63" s="254"/>
      <c r="J63" s="254"/>
      <c r="K63" s="254"/>
      <c r="L63" s="254"/>
      <c r="M63" s="254"/>
      <c r="N63" s="254"/>
      <c r="O63" s="254"/>
      <c r="P63" s="254"/>
      <c r="Q63" s="254"/>
      <c r="R63" s="254"/>
      <c r="S63" s="254"/>
      <c r="T63" s="254"/>
      <c r="U63" s="254"/>
      <c r="V63" s="254"/>
      <c r="W63" s="254"/>
      <c r="X63" s="254"/>
      <c r="Y63" s="254"/>
      <c r="Z63" s="254"/>
      <c r="AA63" s="254"/>
      <c r="AB63" s="254"/>
      <c r="AC63" s="254"/>
      <c r="AD63" s="321"/>
      <c r="AE63" s="321"/>
      <c r="AF63" s="321"/>
    </row>
    <row r="64" spans="1:32" ht="17.399999999999999">
      <c r="A64" s="240" t="s">
        <v>272</v>
      </c>
      <c r="B64" s="315"/>
      <c r="C64" s="315"/>
      <c r="D64" s="315"/>
      <c r="E64" s="315"/>
      <c r="F64" s="315"/>
      <c r="G64" s="315"/>
      <c r="H64" s="254"/>
      <c r="I64" s="254"/>
      <c r="J64" s="254"/>
      <c r="K64" s="254"/>
      <c r="L64" s="254"/>
      <c r="M64" s="254"/>
      <c r="N64" s="254"/>
      <c r="O64" s="254"/>
      <c r="P64" s="254"/>
      <c r="Q64" s="254"/>
      <c r="R64" s="254"/>
      <c r="S64" s="254"/>
      <c r="T64" s="254"/>
      <c r="U64" s="254"/>
      <c r="V64" s="254"/>
      <c r="W64" s="254"/>
      <c r="X64" s="254"/>
      <c r="Y64" s="254"/>
      <c r="Z64" s="254"/>
      <c r="AA64" s="254"/>
      <c r="AB64" s="254"/>
      <c r="AC64" s="254"/>
      <c r="AD64" s="321"/>
      <c r="AE64" s="321"/>
      <c r="AF64" s="321"/>
    </row>
    <row r="65" spans="1:32" ht="17.399999999999999">
      <c r="A65" s="411" t="s">
        <v>1279</v>
      </c>
      <c r="B65" s="315"/>
      <c r="C65" s="315"/>
      <c r="D65" s="315"/>
      <c r="E65" s="315"/>
      <c r="F65" s="315"/>
      <c r="G65" s="315"/>
      <c r="H65" s="254"/>
      <c r="I65" s="254"/>
      <c r="J65" s="254"/>
      <c r="K65" s="254"/>
      <c r="L65" s="254"/>
      <c r="M65" s="254"/>
      <c r="N65" s="254"/>
      <c r="O65" s="254"/>
      <c r="P65" s="254"/>
      <c r="Q65" s="254"/>
      <c r="R65" s="254"/>
      <c r="S65" s="254"/>
      <c r="T65" s="254"/>
      <c r="U65" s="254"/>
      <c r="V65" s="254"/>
      <c r="W65" s="254"/>
      <c r="X65" s="254"/>
      <c r="Y65" s="254"/>
      <c r="Z65" s="254"/>
      <c r="AA65" s="254"/>
      <c r="AB65" s="254"/>
      <c r="AC65" s="254"/>
      <c r="AD65" s="321"/>
      <c r="AE65" s="321"/>
      <c r="AF65" s="321"/>
    </row>
    <row r="66" spans="1:32" ht="17.399999999999999">
      <c r="A66" s="333" t="s">
        <v>1407</v>
      </c>
      <c r="B66" s="315"/>
      <c r="C66" s="315"/>
      <c r="D66" s="315"/>
      <c r="E66" s="315"/>
      <c r="F66" s="315"/>
      <c r="G66" s="315"/>
      <c r="H66" s="254"/>
      <c r="I66" s="254"/>
      <c r="J66" s="254"/>
      <c r="K66" s="254"/>
      <c r="L66" s="254"/>
      <c r="M66" s="254"/>
      <c r="N66" s="254"/>
      <c r="O66" s="254"/>
      <c r="P66" s="254"/>
      <c r="Q66" s="254"/>
      <c r="R66" s="254"/>
      <c r="S66" s="254"/>
      <c r="T66" s="254"/>
      <c r="U66" s="254"/>
      <c r="V66" s="254"/>
      <c r="W66" s="254"/>
      <c r="X66" s="254"/>
      <c r="Y66" s="254"/>
      <c r="Z66" s="254"/>
      <c r="AA66" s="254"/>
      <c r="AB66" s="254"/>
      <c r="AC66" s="254"/>
      <c r="AD66" s="321"/>
      <c r="AE66" s="321"/>
      <c r="AF66" s="321"/>
    </row>
    <row r="67" spans="1:32">
      <c r="A67" s="426" t="s">
        <v>1353</v>
      </c>
    </row>
  </sheetData>
  <mergeCells count="7">
    <mergeCell ref="AD1:AF1"/>
    <mergeCell ref="C1:G1"/>
    <mergeCell ref="O1:P1"/>
    <mergeCell ref="H1:N1"/>
    <mergeCell ref="S1:T1"/>
    <mergeCell ref="U1:AC1"/>
    <mergeCell ref="Q1:R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35"/>
  <sheetViews>
    <sheetView topLeftCell="C302" zoomScaleNormal="100" workbookViewId="0">
      <selection activeCell="K300" sqref="K300"/>
    </sheetView>
  </sheetViews>
  <sheetFormatPr defaultColWidth="11" defaultRowHeight="15.6"/>
  <cols>
    <col min="1" max="1" width="4.09765625" bestFit="1" customWidth="1"/>
    <col min="2" max="2" width="26.09765625" bestFit="1" customWidth="1"/>
    <col min="3" max="3" width="11" style="42"/>
    <col min="4" max="4" width="22.3984375" bestFit="1" customWidth="1"/>
    <col min="5" max="5" width="12.59765625" style="170" bestFit="1" customWidth="1"/>
    <col min="6" max="6" width="30.19921875" bestFit="1" customWidth="1"/>
    <col min="7" max="7" width="21.09765625" style="42" bestFit="1" customWidth="1"/>
    <col min="8" max="8" width="6.09765625" customWidth="1"/>
    <col min="9" max="9" width="21.09765625" bestFit="1" customWidth="1"/>
    <col min="10" max="10" width="13.19921875" bestFit="1" customWidth="1"/>
    <col min="11" max="11" width="11" style="42"/>
  </cols>
  <sheetData>
    <row r="1" spans="1:7">
      <c r="B1" s="70" t="s">
        <v>0</v>
      </c>
      <c r="C1" s="70" t="s">
        <v>1</v>
      </c>
      <c r="D1" s="70" t="s">
        <v>43</v>
      </c>
      <c r="E1" s="161" t="s">
        <v>3</v>
      </c>
      <c r="F1" s="70" t="s">
        <v>5</v>
      </c>
      <c r="G1" s="70" t="s">
        <v>44</v>
      </c>
    </row>
    <row r="2" spans="1:7">
      <c r="A2">
        <v>1</v>
      </c>
      <c r="B2" s="41" t="s">
        <v>4</v>
      </c>
      <c r="C2" s="162" t="s">
        <v>160</v>
      </c>
      <c r="D2" s="163" t="s">
        <v>148</v>
      </c>
      <c r="E2" s="164">
        <v>41123</v>
      </c>
      <c r="F2" s="41" t="s">
        <v>9</v>
      </c>
      <c r="G2" s="41" t="s">
        <v>159</v>
      </c>
    </row>
    <row r="3" spans="1:7">
      <c r="A3">
        <v>2</v>
      </c>
      <c r="B3" s="41" t="s">
        <v>6</v>
      </c>
      <c r="C3" s="162" t="s">
        <v>168</v>
      </c>
      <c r="D3" s="163" t="s">
        <v>149</v>
      </c>
      <c r="E3" s="164">
        <v>41126</v>
      </c>
      <c r="F3" s="41" t="s">
        <v>9</v>
      </c>
      <c r="G3" s="41" t="s">
        <v>162</v>
      </c>
    </row>
    <row r="4" spans="1:7">
      <c r="A4">
        <v>3</v>
      </c>
      <c r="B4" s="41" t="s">
        <v>7</v>
      </c>
      <c r="C4" s="162" t="s">
        <v>167</v>
      </c>
      <c r="D4" s="163" t="s">
        <v>150</v>
      </c>
      <c r="E4" s="164">
        <v>41131</v>
      </c>
      <c r="F4" s="41" t="s">
        <v>9</v>
      </c>
      <c r="G4" s="41" t="s">
        <v>159</v>
      </c>
    </row>
    <row r="5" spans="1:7">
      <c r="A5">
        <v>4</v>
      </c>
      <c r="B5" s="41" t="s">
        <v>136</v>
      </c>
      <c r="C5" s="162" t="s">
        <v>172</v>
      </c>
      <c r="D5" s="163" t="s">
        <v>151</v>
      </c>
      <c r="E5" s="164">
        <v>41152</v>
      </c>
      <c r="F5" s="165" t="s">
        <v>135</v>
      </c>
      <c r="G5" s="41" t="s">
        <v>159</v>
      </c>
    </row>
    <row r="6" spans="1:7">
      <c r="A6">
        <v>5</v>
      </c>
      <c r="B6" s="41" t="s">
        <v>133</v>
      </c>
      <c r="C6" s="162" t="s">
        <v>175</v>
      </c>
      <c r="D6" s="163" t="s">
        <v>134</v>
      </c>
      <c r="E6" s="164">
        <v>41159</v>
      </c>
      <c r="F6" s="165" t="s">
        <v>135</v>
      </c>
      <c r="G6" s="41" t="s">
        <v>159</v>
      </c>
    </row>
    <row r="7" spans="1:7">
      <c r="A7">
        <v>6</v>
      </c>
      <c r="B7" s="41" t="s">
        <v>137</v>
      </c>
      <c r="C7" s="162" t="s">
        <v>180</v>
      </c>
      <c r="D7" s="163" t="s">
        <v>152</v>
      </c>
      <c r="E7" s="164">
        <v>41166</v>
      </c>
      <c r="F7" s="165" t="s">
        <v>135</v>
      </c>
      <c r="G7" s="41" t="s">
        <v>179</v>
      </c>
    </row>
    <row r="8" spans="1:7">
      <c r="A8">
        <v>7</v>
      </c>
      <c r="B8" s="41" t="s">
        <v>139</v>
      </c>
      <c r="C8" s="162" t="s">
        <v>183</v>
      </c>
      <c r="D8" s="163" t="s">
        <v>153</v>
      </c>
      <c r="E8" s="164">
        <v>41180</v>
      </c>
      <c r="F8" s="165" t="s">
        <v>135</v>
      </c>
      <c r="G8" s="41" t="s">
        <v>159</v>
      </c>
    </row>
    <row r="9" spans="1:7">
      <c r="A9">
        <v>8</v>
      </c>
      <c r="B9" s="41" t="s">
        <v>140</v>
      </c>
      <c r="C9" s="162" t="s">
        <v>186</v>
      </c>
      <c r="D9" s="163" t="s">
        <v>134</v>
      </c>
      <c r="E9" s="164">
        <v>41187</v>
      </c>
      <c r="F9" s="165" t="s">
        <v>135</v>
      </c>
      <c r="G9" s="41" t="s">
        <v>159</v>
      </c>
    </row>
    <row r="10" spans="1:7">
      <c r="A10">
        <v>9</v>
      </c>
      <c r="B10" s="41" t="s">
        <v>133</v>
      </c>
      <c r="C10" s="162" t="s">
        <v>193</v>
      </c>
      <c r="D10" s="163" t="s">
        <v>134</v>
      </c>
      <c r="E10" s="164">
        <v>41195</v>
      </c>
      <c r="F10" s="85" t="s">
        <v>19</v>
      </c>
      <c r="G10" s="41" t="s">
        <v>159</v>
      </c>
    </row>
    <row r="11" spans="1:7">
      <c r="A11">
        <v>10</v>
      </c>
      <c r="B11" s="41" t="s">
        <v>141</v>
      </c>
      <c r="C11" s="162" t="s">
        <v>196</v>
      </c>
      <c r="D11" s="163" t="s">
        <v>154</v>
      </c>
      <c r="E11" s="164">
        <v>41202</v>
      </c>
      <c r="F11" s="85" t="s">
        <v>19</v>
      </c>
      <c r="G11" s="41" t="s">
        <v>159</v>
      </c>
    </row>
    <row r="12" spans="1:7">
      <c r="A12">
        <v>11</v>
      </c>
      <c r="B12" s="41" t="s">
        <v>142</v>
      </c>
      <c r="C12" s="162" t="s">
        <v>199</v>
      </c>
      <c r="D12" s="163" t="s">
        <v>832</v>
      </c>
      <c r="E12" s="164">
        <v>41208</v>
      </c>
      <c r="F12" s="165" t="s">
        <v>135</v>
      </c>
      <c r="G12" s="41" t="s">
        <v>159</v>
      </c>
    </row>
    <row r="13" spans="1:7">
      <c r="A13">
        <v>12</v>
      </c>
      <c r="B13" s="41" t="s">
        <v>143</v>
      </c>
      <c r="C13" s="162" t="s">
        <v>201</v>
      </c>
      <c r="D13" s="163" t="s">
        <v>156</v>
      </c>
      <c r="E13" s="164">
        <v>41216</v>
      </c>
      <c r="F13" s="165" t="s">
        <v>135</v>
      </c>
      <c r="G13" s="41" t="s">
        <v>200</v>
      </c>
    </row>
    <row r="14" spans="1:7">
      <c r="A14">
        <v>13</v>
      </c>
      <c r="B14" s="41" t="s">
        <v>138</v>
      </c>
      <c r="C14" s="162" t="s">
        <v>229</v>
      </c>
      <c r="D14" s="163" t="s">
        <v>134</v>
      </c>
      <c r="E14" s="164">
        <v>41231</v>
      </c>
      <c r="F14" s="165" t="s">
        <v>182</v>
      </c>
      <c r="G14" s="41" t="s">
        <v>200</v>
      </c>
    </row>
    <row r="15" spans="1:7">
      <c r="A15">
        <v>14</v>
      </c>
      <c r="B15" s="41" t="s">
        <v>145</v>
      </c>
      <c r="C15" s="162" t="s">
        <v>235</v>
      </c>
      <c r="D15" s="163" t="s">
        <v>134</v>
      </c>
      <c r="E15" s="164">
        <v>41238</v>
      </c>
      <c r="F15" s="165" t="s">
        <v>135</v>
      </c>
      <c r="G15" s="41" t="s">
        <v>159</v>
      </c>
    </row>
    <row r="16" spans="1:7">
      <c r="A16">
        <v>15</v>
      </c>
      <c r="B16" s="41" t="s">
        <v>146</v>
      </c>
      <c r="C16" s="162" t="s">
        <v>237</v>
      </c>
      <c r="D16" s="163" t="s">
        <v>580</v>
      </c>
      <c r="E16" s="164">
        <v>41244</v>
      </c>
      <c r="F16" s="165" t="s">
        <v>135</v>
      </c>
      <c r="G16" s="41" t="s">
        <v>159</v>
      </c>
    </row>
    <row r="17" spans="1:7">
      <c r="A17">
        <v>16</v>
      </c>
      <c r="B17" s="41" t="s">
        <v>144</v>
      </c>
      <c r="C17" s="162" t="s">
        <v>238</v>
      </c>
      <c r="D17" s="163" t="s">
        <v>134</v>
      </c>
      <c r="E17" s="164">
        <v>41251</v>
      </c>
      <c r="F17" s="85" t="s">
        <v>19</v>
      </c>
      <c r="G17" s="41" t="s">
        <v>159</v>
      </c>
    </row>
    <row r="18" spans="1:7">
      <c r="A18">
        <v>17</v>
      </c>
      <c r="B18" s="41" t="s">
        <v>147</v>
      </c>
      <c r="C18" s="162" t="s">
        <v>241</v>
      </c>
      <c r="D18" s="163" t="s">
        <v>158</v>
      </c>
      <c r="E18" s="164">
        <v>41258</v>
      </c>
      <c r="F18" s="85" t="s">
        <v>19</v>
      </c>
      <c r="G18" s="41" t="s">
        <v>162</v>
      </c>
    </row>
    <row r="19" spans="1:7">
      <c r="A19">
        <v>18</v>
      </c>
      <c r="B19" s="41" t="s">
        <v>1354</v>
      </c>
      <c r="C19" s="162" t="s">
        <v>242</v>
      </c>
      <c r="D19" s="163" t="s">
        <v>134</v>
      </c>
      <c r="E19" s="164">
        <v>41265</v>
      </c>
      <c r="F19" s="166" t="s">
        <v>135</v>
      </c>
      <c r="G19" s="41" t="s">
        <v>162</v>
      </c>
    </row>
    <row r="20" spans="1:7">
      <c r="A20">
        <v>19</v>
      </c>
      <c r="B20" s="41" t="s">
        <v>1355</v>
      </c>
      <c r="C20" s="162" t="s">
        <v>243</v>
      </c>
      <c r="D20" s="163" t="s">
        <v>119</v>
      </c>
      <c r="E20" s="164">
        <v>41272</v>
      </c>
      <c r="F20" s="166" t="s">
        <v>135</v>
      </c>
      <c r="G20" s="41" t="s">
        <v>159</v>
      </c>
    </row>
    <row r="21" spans="1:7">
      <c r="A21">
        <v>20</v>
      </c>
      <c r="B21" s="41" t="s">
        <v>207</v>
      </c>
      <c r="C21" s="162" t="s">
        <v>259</v>
      </c>
      <c r="D21" s="163" t="s">
        <v>205</v>
      </c>
      <c r="E21" s="164">
        <v>41278</v>
      </c>
      <c r="F21" s="166" t="s">
        <v>135</v>
      </c>
      <c r="G21" s="41" t="s">
        <v>159</v>
      </c>
    </row>
    <row r="22" spans="1:7">
      <c r="A22">
        <v>21</v>
      </c>
      <c r="B22" s="41" t="s">
        <v>208</v>
      </c>
      <c r="C22" s="162" t="s">
        <v>261</v>
      </c>
      <c r="D22" s="163" t="s">
        <v>134</v>
      </c>
      <c r="E22" s="164">
        <v>41286</v>
      </c>
      <c r="F22" s="167" t="s">
        <v>19</v>
      </c>
      <c r="G22" s="41" t="s">
        <v>159</v>
      </c>
    </row>
    <row r="23" spans="1:7">
      <c r="A23">
        <v>22</v>
      </c>
      <c r="B23" s="41" t="s">
        <v>209</v>
      </c>
      <c r="C23" s="162" t="s">
        <v>262</v>
      </c>
      <c r="D23" s="163" t="s">
        <v>880</v>
      </c>
      <c r="E23" s="164">
        <v>41292</v>
      </c>
      <c r="F23" s="167" t="s">
        <v>19</v>
      </c>
      <c r="G23" s="41" t="s">
        <v>263</v>
      </c>
    </row>
    <row r="24" spans="1:7">
      <c r="A24">
        <v>23</v>
      </c>
      <c r="B24" s="41" t="s">
        <v>210</v>
      </c>
      <c r="C24" s="162" t="s">
        <v>269</v>
      </c>
      <c r="D24" s="163" t="s">
        <v>134</v>
      </c>
      <c r="E24" s="164">
        <v>41315</v>
      </c>
      <c r="F24" s="165" t="s">
        <v>135</v>
      </c>
      <c r="G24" s="41" t="s">
        <v>263</v>
      </c>
    </row>
    <row r="25" spans="1:7">
      <c r="A25">
        <v>24</v>
      </c>
      <c r="B25" s="41" t="s">
        <v>211</v>
      </c>
      <c r="C25" s="162" t="s">
        <v>277</v>
      </c>
      <c r="D25" s="163" t="s">
        <v>1722</v>
      </c>
      <c r="E25" s="164">
        <v>41320</v>
      </c>
      <c r="F25" s="165" t="s">
        <v>182</v>
      </c>
      <c r="G25" s="41" t="s">
        <v>278</v>
      </c>
    </row>
    <row r="26" spans="1:7">
      <c r="A26">
        <v>25</v>
      </c>
      <c r="B26" s="41" t="s">
        <v>212</v>
      </c>
      <c r="C26" s="162" t="s">
        <v>279</v>
      </c>
      <c r="D26" s="163" t="s">
        <v>134</v>
      </c>
      <c r="E26" s="164">
        <v>41329</v>
      </c>
      <c r="F26" s="165" t="s">
        <v>135</v>
      </c>
      <c r="G26" s="41" t="s">
        <v>278</v>
      </c>
    </row>
    <row r="27" spans="1:7">
      <c r="A27">
        <v>26</v>
      </c>
      <c r="B27" s="41" t="s">
        <v>209</v>
      </c>
      <c r="C27" s="162" t="s">
        <v>282</v>
      </c>
      <c r="D27" s="163" t="s">
        <v>214</v>
      </c>
      <c r="E27" s="164">
        <v>41334</v>
      </c>
      <c r="F27" s="165" t="s">
        <v>135</v>
      </c>
      <c r="G27" s="41" t="s">
        <v>278</v>
      </c>
    </row>
    <row r="28" spans="1:7">
      <c r="A28">
        <v>27</v>
      </c>
      <c r="B28" s="41" t="s">
        <v>219</v>
      </c>
      <c r="C28" s="162" t="s">
        <v>284</v>
      </c>
      <c r="D28" s="163" t="s">
        <v>134</v>
      </c>
      <c r="E28" s="164">
        <v>40990</v>
      </c>
      <c r="F28" s="165" t="s">
        <v>182</v>
      </c>
      <c r="G28" s="41" t="s">
        <v>263</v>
      </c>
    </row>
    <row r="29" spans="1:7">
      <c r="A29">
        <v>28</v>
      </c>
      <c r="B29" s="41" t="s">
        <v>220</v>
      </c>
      <c r="C29" s="162" t="s">
        <v>287</v>
      </c>
      <c r="D29" s="163" t="s">
        <v>134</v>
      </c>
      <c r="E29" s="164">
        <v>40997</v>
      </c>
      <c r="F29" s="165" t="s">
        <v>215</v>
      </c>
      <c r="G29" s="41" t="s">
        <v>278</v>
      </c>
    </row>
    <row r="30" spans="1:7">
      <c r="A30">
        <v>29</v>
      </c>
      <c r="B30" s="41" t="s">
        <v>221</v>
      </c>
      <c r="C30" s="162" t="s">
        <v>289</v>
      </c>
      <c r="D30" s="163" t="s">
        <v>223</v>
      </c>
      <c r="E30" s="164">
        <v>41377</v>
      </c>
      <c r="F30" s="165" t="s">
        <v>216</v>
      </c>
      <c r="G30" s="41" t="s">
        <v>278</v>
      </c>
    </row>
    <row r="31" spans="1:7">
      <c r="A31">
        <v>30</v>
      </c>
      <c r="B31" s="41" t="s">
        <v>222</v>
      </c>
      <c r="C31" s="162" t="s">
        <v>291</v>
      </c>
      <c r="D31" s="163" t="s">
        <v>288</v>
      </c>
      <c r="E31" s="164">
        <v>41385</v>
      </c>
      <c r="F31" s="165" t="s">
        <v>217</v>
      </c>
      <c r="G31" s="41" t="s">
        <v>278</v>
      </c>
    </row>
    <row r="32" spans="1:7">
      <c r="A32">
        <v>31</v>
      </c>
      <c r="B32" s="41" t="s">
        <v>224</v>
      </c>
      <c r="C32" s="162" t="s">
        <v>229</v>
      </c>
      <c r="D32" s="163" t="s">
        <v>134</v>
      </c>
      <c r="E32" s="164">
        <v>41397</v>
      </c>
      <c r="F32" s="165" t="s">
        <v>218</v>
      </c>
      <c r="G32" s="41" t="s">
        <v>278</v>
      </c>
    </row>
    <row r="33" spans="1:7">
      <c r="A33">
        <v>32</v>
      </c>
      <c r="B33" s="41" t="s">
        <v>6</v>
      </c>
      <c r="C33" s="162" t="s">
        <v>330</v>
      </c>
      <c r="D33" s="163" t="s">
        <v>150</v>
      </c>
      <c r="E33" s="164">
        <v>41482</v>
      </c>
      <c r="F33" s="41" t="s">
        <v>9</v>
      </c>
      <c r="G33" s="41" t="s">
        <v>162</v>
      </c>
    </row>
    <row r="34" spans="1:7">
      <c r="A34">
        <v>33</v>
      </c>
      <c r="B34" s="41" t="s">
        <v>334</v>
      </c>
      <c r="C34" s="162" t="s">
        <v>341</v>
      </c>
      <c r="D34" s="163" t="s">
        <v>149</v>
      </c>
      <c r="E34" s="164">
        <v>41489</v>
      </c>
      <c r="F34" s="41" t="s">
        <v>9</v>
      </c>
      <c r="G34" s="41" t="s">
        <v>278</v>
      </c>
    </row>
    <row r="35" spans="1:7">
      <c r="A35">
        <v>34</v>
      </c>
      <c r="B35" s="41" t="s">
        <v>333</v>
      </c>
      <c r="C35" s="162" t="s">
        <v>348</v>
      </c>
      <c r="D35" s="163" t="s">
        <v>336</v>
      </c>
      <c r="E35" s="164">
        <v>41495</v>
      </c>
      <c r="F35" s="41" t="s">
        <v>9</v>
      </c>
      <c r="G35" s="41" t="s">
        <v>278</v>
      </c>
    </row>
    <row r="36" spans="1:7">
      <c r="A36">
        <v>35</v>
      </c>
      <c r="B36" s="41" t="s">
        <v>335</v>
      </c>
      <c r="C36" s="162" t="s">
        <v>351</v>
      </c>
      <c r="D36" s="163" t="s">
        <v>337</v>
      </c>
      <c r="E36" s="164">
        <v>41509</v>
      </c>
      <c r="F36" s="41" t="s">
        <v>9</v>
      </c>
      <c r="G36" s="41" t="s">
        <v>179</v>
      </c>
    </row>
    <row r="37" spans="1:7">
      <c r="A37">
        <v>36</v>
      </c>
      <c r="B37" s="41" t="s">
        <v>353</v>
      </c>
      <c r="C37" s="41" t="s">
        <v>354</v>
      </c>
      <c r="D37" s="163" t="s">
        <v>355</v>
      </c>
      <c r="E37" s="164">
        <v>41517</v>
      </c>
      <c r="F37" s="41" t="s">
        <v>9</v>
      </c>
      <c r="G37" s="41" t="s">
        <v>179</v>
      </c>
    </row>
    <row r="38" spans="1:7">
      <c r="A38">
        <v>37</v>
      </c>
      <c r="B38" s="41" t="s">
        <v>209</v>
      </c>
      <c r="C38" s="162" t="s">
        <v>357</v>
      </c>
      <c r="D38" s="163" t="s">
        <v>880</v>
      </c>
      <c r="E38" s="164">
        <v>41524</v>
      </c>
      <c r="F38" s="165" t="s">
        <v>135</v>
      </c>
      <c r="G38" s="41" t="s">
        <v>278</v>
      </c>
    </row>
    <row r="39" spans="1:7">
      <c r="A39">
        <v>38</v>
      </c>
      <c r="B39" s="41" t="s">
        <v>224</v>
      </c>
      <c r="C39" s="162" t="s">
        <v>360</v>
      </c>
      <c r="D39" s="163" t="s">
        <v>134</v>
      </c>
      <c r="E39" s="164">
        <v>41530</v>
      </c>
      <c r="F39" s="165" t="s">
        <v>218</v>
      </c>
      <c r="G39" s="41" t="s">
        <v>278</v>
      </c>
    </row>
    <row r="40" spans="1:7">
      <c r="A40">
        <v>39</v>
      </c>
      <c r="B40" s="94" t="s">
        <v>221</v>
      </c>
      <c r="C40" s="187" t="s">
        <v>365</v>
      </c>
      <c r="D40" s="163" t="s">
        <v>223</v>
      </c>
      <c r="E40" s="111" t="s">
        <v>366</v>
      </c>
      <c r="F40" s="188" t="s">
        <v>216</v>
      </c>
      <c r="G40" s="41" t="s">
        <v>278</v>
      </c>
    </row>
    <row r="41" spans="1:7">
      <c r="A41">
        <v>40</v>
      </c>
      <c r="B41" s="41" t="s">
        <v>210</v>
      </c>
      <c r="C41" s="162" t="s">
        <v>370</v>
      </c>
      <c r="D41" s="163" t="s">
        <v>134</v>
      </c>
      <c r="E41" s="164">
        <v>41544</v>
      </c>
      <c r="F41" s="165" t="s">
        <v>135</v>
      </c>
      <c r="G41" s="41" t="s">
        <v>278</v>
      </c>
    </row>
    <row r="42" spans="1:7">
      <c r="A42">
        <v>41</v>
      </c>
      <c r="B42" s="41" t="s">
        <v>136</v>
      </c>
      <c r="C42" s="162" t="s">
        <v>373</v>
      </c>
      <c r="D42" s="163" t="s">
        <v>151</v>
      </c>
      <c r="E42" s="164">
        <v>41551</v>
      </c>
      <c r="F42" s="165" t="s">
        <v>135</v>
      </c>
      <c r="G42" s="41" t="s">
        <v>278</v>
      </c>
    </row>
    <row r="43" spans="1:7">
      <c r="A43">
        <v>42</v>
      </c>
      <c r="B43" s="41" t="s">
        <v>376</v>
      </c>
      <c r="C43" s="162" t="s">
        <v>377</v>
      </c>
      <c r="D43" s="163" t="s">
        <v>378</v>
      </c>
      <c r="E43" s="164">
        <v>41558</v>
      </c>
      <c r="F43" s="167" t="s">
        <v>19</v>
      </c>
      <c r="G43" s="41" t="s">
        <v>278</v>
      </c>
    </row>
    <row r="44" spans="1:7">
      <c r="A44">
        <v>43</v>
      </c>
      <c r="B44" s="41" t="s">
        <v>133</v>
      </c>
      <c r="C44" s="162" t="s">
        <v>381</v>
      </c>
      <c r="D44" s="163" t="s">
        <v>134</v>
      </c>
      <c r="E44" s="164">
        <v>41565</v>
      </c>
      <c r="F44" s="85" t="s">
        <v>19</v>
      </c>
      <c r="G44" s="41" t="s">
        <v>278</v>
      </c>
    </row>
    <row r="45" spans="1:7">
      <c r="A45">
        <v>44</v>
      </c>
      <c r="B45" s="41" t="s">
        <v>219</v>
      </c>
      <c r="C45" s="162" t="s">
        <v>382</v>
      </c>
      <c r="D45" s="163" t="s">
        <v>134</v>
      </c>
      <c r="E45" s="164">
        <v>41572</v>
      </c>
      <c r="F45" s="165" t="s">
        <v>135</v>
      </c>
      <c r="G45" s="41" t="s">
        <v>278</v>
      </c>
    </row>
    <row r="46" spans="1:7">
      <c r="A46">
        <v>45</v>
      </c>
      <c r="B46" s="41" t="s">
        <v>137</v>
      </c>
      <c r="C46" s="162" t="s">
        <v>385</v>
      </c>
      <c r="D46" s="163" t="s">
        <v>152</v>
      </c>
      <c r="E46" s="164">
        <v>41579</v>
      </c>
      <c r="F46" s="165" t="s">
        <v>135</v>
      </c>
      <c r="G46" s="41" t="s">
        <v>278</v>
      </c>
    </row>
    <row r="47" spans="1:7">
      <c r="A47">
        <v>46</v>
      </c>
      <c r="B47" s="41" t="s">
        <v>207</v>
      </c>
      <c r="C47" s="162" t="s">
        <v>387</v>
      </c>
      <c r="D47" s="163" t="s">
        <v>205</v>
      </c>
      <c r="E47" s="164">
        <v>41601</v>
      </c>
      <c r="F47" s="166" t="s">
        <v>135</v>
      </c>
      <c r="G47" s="41" t="s">
        <v>159</v>
      </c>
    </row>
    <row r="48" spans="1:7">
      <c r="A48">
        <v>47</v>
      </c>
      <c r="B48" s="41" t="s">
        <v>138</v>
      </c>
      <c r="C48" s="162" t="s">
        <v>390</v>
      </c>
      <c r="D48" s="163" t="s">
        <v>134</v>
      </c>
      <c r="E48" s="164">
        <v>41608</v>
      </c>
      <c r="F48" s="165" t="s">
        <v>182</v>
      </c>
      <c r="G48" s="41" t="s">
        <v>278</v>
      </c>
    </row>
    <row r="49" spans="1:7">
      <c r="A49">
        <v>48</v>
      </c>
      <c r="B49" s="41" t="s">
        <v>392</v>
      </c>
      <c r="C49" s="162" t="s">
        <v>393</v>
      </c>
      <c r="D49" s="163" t="s">
        <v>134</v>
      </c>
      <c r="E49" s="164">
        <v>41615</v>
      </c>
      <c r="F49" s="85" t="s">
        <v>19</v>
      </c>
      <c r="G49" s="41" t="s">
        <v>278</v>
      </c>
    </row>
    <row r="50" spans="1:7">
      <c r="A50">
        <v>49</v>
      </c>
      <c r="B50" s="41" t="s">
        <v>394</v>
      </c>
      <c r="C50" s="162" t="s">
        <v>395</v>
      </c>
      <c r="D50" s="163" t="s">
        <v>158</v>
      </c>
      <c r="E50" s="164">
        <v>41622</v>
      </c>
      <c r="F50" s="85" t="s">
        <v>19</v>
      </c>
      <c r="G50" s="41" t="s">
        <v>278</v>
      </c>
    </row>
    <row r="51" spans="1:7">
      <c r="A51">
        <v>50</v>
      </c>
      <c r="B51" s="41" t="s">
        <v>211</v>
      </c>
      <c r="C51" s="162" t="s">
        <v>400</v>
      </c>
      <c r="D51" s="163" t="s">
        <v>1722</v>
      </c>
      <c r="E51" s="164">
        <v>41628</v>
      </c>
      <c r="F51" s="165" t="s">
        <v>182</v>
      </c>
      <c r="G51" s="41" t="s">
        <v>278</v>
      </c>
    </row>
    <row r="52" spans="1:7">
      <c r="A52">
        <v>51</v>
      </c>
      <c r="B52" s="41" t="s">
        <v>1355</v>
      </c>
      <c r="C52" s="162" t="s">
        <v>401</v>
      </c>
      <c r="D52" s="163" t="s">
        <v>119</v>
      </c>
      <c r="E52" s="164">
        <v>41636</v>
      </c>
      <c r="F52" s="166" t="s">
        <v>135</v>
      </c>
      <c r="G52" s="41" t="s">
        <v>278</v>
      </c>
    </row>
    <row r="53" spans="1:7">
      <c r="A53">
        <v>52</v>
      </c>
      <c r="B53" s="41" t="s">
        <v>1354</v>
      </c>
      <c r="C53" s="162" t="s">
        <v>402</v>
      </c>
      <c r="D53" s="163" t="s">
        <v>134</v>
      </c>
      <c r="E53" s="164">
        <v>41643</v>
      </c>
      <c r="F53" s="166" t="s">
        <v>135</v>
      </c>
      <c r="G53" s="41" t="s">
        <v>278</v>
      </c>
    </row>
    <row r="54" spans="1:7">
      <c r="A54">
        <v>53</v>
      </c>
      <c r="B54" s="41" t="s">
        <v>209</v>
      </c>
      <c r="C54" s="162" t="s">
        <v>406</v>
      </c>
      <c r="D54" s="163" t="s">
        <v>880</v>
      </c>
      <c r="E54" s="164">
        <v>41650</v>
      </c>
      <c r="F54" s="167" t="s">
        <v>19</v>
      </c>
      <c r="G54" s="41" t="s">
        <v>179</v>
      </c>
    </row>
    <row r="55" spans="1:7">
      <c r="A55">
        <v>54</v>
      </c>
      <c r="B55" s="41" t="s">
        <v>407</v>
      </c>
      <c r="C55" s="162" t="s">
        <v>408</v>
      </c>
      <c r="D55" s="163" t="s">
        <v>134</v>
      </c>
      <c r="E55" s="164">
        <v>41657</v>
      </c>
      <c r="F55" s="167" t="s">
        <v>19</v>
      </c>
      <c r="G55" s="41" t="s">
        <v>179</v>
      </c>
    </row>
    <row r="56" spans="1:7">
      <c r="A56">
        <v>55</v>
      </c>
      <c r="B56" s="41" t="s">
        <v>222</v>
      </c>
      <c r="C56" s="162" t="s">
        <v>416</v>
      </c>
      <c r="D56" s="163" t="s">
        <v>134</v>
      </c>
      <c r="E56" s="164">
        <v>41679</v>
      </c>
      <c r="F56" s="165" t="s">
        <v>135</v>
      </c>
      <c r="G56" s="41" t="s">
        <v>417</v>
      </c>
    </row>
    <row r="57" spans="1:7">
      <c r="A57">
        <v>56</v>
      </c>
      <c r="B57" s="41" t="s">
        <v>142</v>
      </c>
      <c r="C57" s="162" t="s">
        <v>419</v>
      </c>
      <c r="D57" s="163" t="s">
        <v>1721</v>
      </c>
      <c r="E57" s="164">
        <v>41685</v>
      </c>
      <c r="F57" s="165" t="s">
        <v>135</v>
      </c>
      <c r="G57" s="41" t="s">
        <v>426</v>
      </c>
    </row>
    <row r="58" spans="1:7">
      <c r="A58">
        <v>57</v>
      </c>
      <c r="B58" s="41" t="s">
        <v>133</v>
      </c>
      <c r="C58" s="162" t="s">
        <v>421</v>
      </c>
      <c r="D58" s="163" t="s">
        <v>134</v>
      </c>
      <c r="E58" s="164">
        <v>41693</v>
      </c>
      <c r="F58" s="165" t="s">
        <v>135</v>
      </c>
      <c r="G58" s="41" t="s">
        <v>426</v>
      </c>
    </row>
    <row r="59" spans="1:7">
      <c r="A59">
        <v>58</v>
      </c>
      <c r="B59" s="41" t="s">
        <v>145</v>
      </c>
      <c r="C59" s="162" t="s">
        <v>424</v>
      </c>
      <c r="D59" s="163" t="s">
        <v>134</v>
      </c>
      <c r="E59" s="164">
        <v>41699</v>
      </c>
      <c r="F59" s="165" t="s">
        <v>135</v>
      </c>
      <c r="G59" s="41" t="s">
        <v>426</v>
      </c>
    </row>
    <row r="60" spans="1:7">
      <c r="A60">
        <v>59</v>
      </c>
      <c r="B60" s="41" t="s">
        <v>146</v>
      </c>
      <c r="C60" s="162" t="s">
        <v>429</v>
      </c>
      <c r="D60" s="163" t="s">
        <v>580</v>
      </c>
      <c r="E60" s="164">
        <v>41719</v>
      </c>
      <c r="F60" s="165" t="s">
        <v>135</v>
      </c>
      <c r="G60" s="41" t="s">
        <v>278</v>
      </c>
    </row>
    <row r="61" spans="1:7">
      <c r="A61">
        <v>60</v>
      </c>
      <c r="B61" s="41" t="s">
        <v>212</v>
      </c>
      <c r="C61" s="162" t="s">
        <v>431</v>
      </c>
      <c r="D61" s="163" t="s">
        <v>134</v>
      </c>
      <c r="E61" s="164">
        <v>41727</v>
      </c>
      <c r="F61" s="165" t="s">
        <v>135</v>
      </c>
      <c r="G61" s="41" t="s">
        <v>278</v>
      </c>
    </row>
    <row r="62" spans="1:7">
      <c r="A62">
        <v>61</v>
      </c>
      <c r="B62" s="41" t="s">
        <v>143</v>
      </c>
      <c r="C62" s="162" t="s">
        <v>434</v>
      </c>
      <c r="D62" s="163" t="s">
        <v>156</v>
      </c>
      <c r="E62" s="164">
        <v>41741</v>
      </c>
      <c r="F62" s="165" t="s">
        <v>135</v>
      </c>
      <c r="G62" s="41" t="s">
        <v>179</v>
      </c>
    </row>
    <row r="63" spans="1:7">
      <c r="A63">
        <v>62</v>
      </c>
      <c r="B63" s="41" t="s">
        <v>220</v>
      </c>
      <c r="C63" s="162" t="s">
        <v>436</v>
      </c>
      <c r="D63" s="163" t="s">
        <v>134</v>
      </c>
      <c r="E63" s="164">
        <v>41748</v>
      </c>
      <c r="F63" s="165" t="s">
        <v>135</v>
      </c>
      <c r="G63" s="41" t="s">
        <v>179</v>
      </c>
    </row>
    <row r="64" spans="1:7">
      <c r="A64">
        <v>63</v>
      </c>
      <c r="B64" s="41" t="s">
        <v>140</v>
      </c>
      <c r="C64" s="162" t="s">
        <v>437</v>
      </c>
      <c r="D64" s="163" t="s">
        <v>134</v>
      </c>
      <c r="E64" s="164">
        <v>41760</v>
      </c>
      <c r="F64" s="165" t="s">
        <v>135</v>
      </c>
      <c r="G64" s="41" t="s">
        <v>278</v>
      </c>
    </row>
    <row r="65" spans="1:7">
      <c r="A65">
        <v>64</v>
      </c>
      <c r="B65" s="41" t="s">
        <v>139</v>
      </c>
      <c r="C65" s="171" t="s">
        <v>438</v>
      </c>
      <c r="D65" s="163" t="s">
        <v>153</v>
      </c>
      <c r="E65" s="172">
        <v>41769</v>
      </c>
      <c r="F65" s="165" t="s">
        <v>135</v>
      </c>
      <c r="G65" s="41" t="s">
        <v>278</v>
      </c>
    </row>
    <row r="66" spans="1:7">
      <c r="A66">
        <v>65</v>
      </c>
      <c r="B66" s="41" t="s">
        <v>353</v>
      </c>
      <c r="C66" s="41" t="s">
        <v>504</v>
      </c>
      <c r="D66" s="163" t="s">
        <v>502</v>
      </c>
      <c r="E66" s="164">
        <v>41874</v>
      </c>
      <c r="F66" s="41" t="s">
        <v>9</v>
      </c>
      <c r="G66" s="41" t="s">
        <v>179</v>
      </c>
    </row>
    <row r="67" spans="1:7">
      <c r="A67">
        <v>66</v>
      </c>
      <c r="B67" s="41" t="s">
        <v>511</v>
      </c>
      <c r="C67" s="173" t="s">
        <v>512</v>
      </c>
      <c r="D67" s="163" t="s">
        <v>495</v>
      </c>
      <c r="E67" s="164">
        <v>41880</v>
      </c>
      <c r="F67" s="41" t="s">
        <v>9</v>
      </c>
      <c r="G67" s="41" t="s">
        <v>179</v>
      </c>
    </row>
    <row r="68" spans="1:7" ht="17.399999999999999">
      <c r="A68">
        <v>67</v>
      </c>
      <c r="B68" s="41" t="s">
        <v>145</v>
      </c>
      <c r="C68" s="162" t="s">
        <v>514</v>
      </c>
      <c r="D68" s="163" t="s">
        <v>134</v>
      </c>
      <c r="E68" s="164">
        <v>41889</v>
      </c>
      <c r="F68" s="183" t="s">
        <v>496</v>
      </c>
      <c r="G68" s="41" t="s">
        <v>179</v>
      </c>
    </row>
    <row r="69" spans="1:7" ht="17.399999999999999">
      <c r="A69">
        <v>68</v>
      </c>
      <c r="B69" s="41" t="s">
        <v>211</v>
      </c>
      <c r="C69" s="162" t="s">
        <v>516</v>
      </c>
      <c r="D69" s="163" t="s">
        <v>1722</v>
      </c>
      <c r="E69" s="164">
        <v>41894</v>
      </c>
      <c r="F69" s="183" t="s">
        <v>496</v>
      </c>
      <c r="G69" s="41" t="s">
        <v>159</v>
      </c>
    </row>
    <row r="70" spans="1:7" ht="17.399999999999999">
      <c r="A70">
        <v>69</v>
      </c>
      <c r="B70" s="41" t="s">
        <v>142</v>
      </c>
      <c r="C70" s="162" t="s">
        <v>517</v>
      </c>
      <c r="D70" s="163" t="s">
        <v>832</v>
      </c>
      <c r="E70" s="164">
        <v>41901</v>
      </c>
      <c r="F70" s="183" t="s">
        <v>496</v>
      </c>
      <c r="G70" s="41" t="s">
        <v>179</v>
      </c>
    </row>
    <row r="71" spans="1:7" ht="17.399999999999999">
      <c r="A71">
        <v>70</v>
      </c>
      <c r="B71" s="41" t="s">
        <v>138</v>
      </c>
      <c r="C71" s="162" t="s">
        <v>400</v>
      </c>
      <c r="D71" s="163" t="s">
        <v>134</v>
      </c>
      <c r="E71" s="164">
        <v>41909</v>
      </c>
      <c r="F71" s="183" t="s">
        <v>496</v>
      </c>
      <c r="G71" s="41" t="s">
        <v>179</v>
      </c>
    </row>
    <row r="72" spans="1:7" ht="17.399999999999999">
      <c r="A72">
        <v>71</v>
      </c>
      <c r="B72" s="41" t="s">
        <v>140</v>
      </c>
      <c r="C72" s="162" t="s">
        <v>520</v>
      </c>
      <c r="D72" s="163" t="s">
        <v>134</v>
      </c>
      <c r="E72" s="164">
        <v>41915</v>
      </c>
      <c r="F72" s="183" t="s">
        <v>496</v>
      </c>
      <c r="G72" s="41" t="s">
        <v>278</v>
      </c>
    </row>
    <row r="73" spans="1:7" ht="17.399999999999999">
      <c r="A73">
        <v>72</v>
      </c>
      <c r="B73" s="41" t="s">
        <v>222</v>
      </c>
      <c r="C73" s="162" t="s">
        <v>522</v>
      </c>
      <c r="D73" s="163" t="s">
        <v>134</v>
      </c>
      <c r="E73" s="164">
        <v>41923</v>
      </c>
      <c r="F73" s="183" t="s">
        <v>496</v>
      </c>
      <c r="G73" s="41" t="s">
        <v>278</v>
      </c>
    </row>
    <row r="74" spans="1:7" ht="17.399999999999999">
      <c r="A74">
        <v>73</v>
      </c>
      <c r="B74" s="94" t="s">
        <v>523</v>
      </c>
      <c r="C74" s="187" t="s">
        <v>168</v>
      </c>
      <c r="D74" s="194" t="s">
        <v>134</v>
      </c>
      <c r="E74" s="111">
        <v>41961</v>
      </c>
      <c r="F74" s="195" t="s">
        <v>497</v>
      </c>
      <c r="G74" s="41" t="s">
        <v>263</v>
      </c>
    </row>
    <row r="75" spans="1:7" ht="17.399999999999999">
      <c r="A75">
        <v>74</v>
      </c>
      <c r="B75" s="41" t="s">
        <v>527</v>
      </c>
      <c r="C75" s="162" t="s">
        <v>528</v>
      </c>
      <c r="D75" s="163" t="s">
        <v>529</v>
      </c>
      <c r="E75" s="164">
        <v>41936</v>
      </c>
      <c r="F75" s="198" t="s">
        <v>497</v>
      </c>
      <c r="G75" s="41" t="s">
        <v>263</v>
      </c>
    </row>
    <row r="76" spans="1:7" ht="17.399999999999999">
      <c r="A76">
        <v>75</v>
      </c>
      <c r="B76" s="41" t="s">
        <v>143</v>
      </c>
      <c r="C76" s="162" t="s">
        <v>289</v>
      </c>
      <c r="D76" s="163" t="s">
        <v>156</v>
      </c>
      <c r="E76" s="164">
        <v>41944</v>
      </c>
      <c r="F76" s="183" t="s">
        <v>496</v>
      </c>
      <c r="G76" s="41" t="s">
        <v>263</v>
      </c>
    </row>
    <row r="77" spans="1:7" ht="17.399999999999999">
      <c r="A77">
        <v>76</v>
      </c>
      <c r="B77" s="41" t="s">
        <v>209</v>
      </c>
      <c r="C77" s="162" t="s">
        <v>534</v>
      </c>
      <c r="D77" s="163" t="s">
        <v>880</v>
      </c>
      <c r="E77" s="164">
        <v>41964</v>
      </c>
      <c r="F77" s="183" t="s">
        <v>496</v>
      </c>
      <c r="G77" s="41" t="s">
        <v>263</v>
      </c>
    </row>
    <row r="78" spans="1:7" ht="17.399999999999999">
      <c r="A78">
        <v>77</v>
      </c>
      <c r="B78" s="41" t="s">
        <v>220</v>
      </c>
      <c r="C78" s="162" t="s">
        <v>540</v>
      </c>
      <c r="D78" s="163" t="s">
        <v>134</v>
      </c>
      <c r="E78" s="164">
        <v>41972</v>
      </c>
      <c r="F78" s="183" t="s">
        <v>496</v>
      </c>
      <c r="G78" s="41" t="s">
        <v>278</v>
      </c>
    </row>
    <row r="79" spans="1:7" ht="17.399999999999999">
      <c r="A79">
        <v>78</v>
      </c>
      <c r="B79" s="41" t="s">
        <v>543</v>
      </c>
      <c r="C79" s="162" t="s">
        <v>544</v>
      </c>
      <c r="D79" s="163" t="s">
        <v>545</v>
      </c>
      <c r="E79" s="164">
        <v>41981</v>
      </c>
      <c r="F79" s="198" t="s">
        <v>497</v>
      </c>
      <c r="G79" s="41" t="s">
        <v>278</v>
      </c>
    </row>
    <row r="80" spans="1:7" ht="17.399999999999999">
      <c r="A80">
        <v>79</v>
      </c>
      <c r="B80" s="94" t="s">
        <v>546</v>
      </c>
      <c r="C80" s="187" t="s">
        <v>547</v>
      </c>
      <c r="D80" s="194" t="s">
        <v>134</v>
      </c>
      <c r="E80" s="111" t="s">
        <v>548</v>
      </c>
      <c r="F80" s="208" t="s">
        <v>497</v>
      </c>
      <c r="G80" s="41" t="s">
        <v>278</v>
      </c>
    </row>
    <row r="81" spans="1:7" ht="17.399999999999999">
      <c r="A81">
        <v>80</v>
      </c>
      <c r="B81" s="41" t="s">
        <v>136</v>
      </c>
      <c r="C81" s="162" t="s">
        <v>551</v>
      </c>
      <c r="D81" s="211" t="s">
        <v>151</v>
      </c>
      <c r="E81" s="172">
        <v>41994</v>
      </c>
      <c r="F81" s="183" t="s">
        <v>496</v>
      </c>
      <c r="G81" s="41" t="s">
        <v>278</v>
      </c>
    </row>
    <row r="82" spans="1:7" ht="17.399999999999999">
      <c r="A82">
        <v>81</v>
      </c>
      <c r="B82" s="41" t="s">
        <v>1354</v>
      </c>
      <c r="C82" s="162" t="s">
        <v>553</v>
      </c>
      <c r="D82" s="163" t="s">
        <v>134</v>
      </c>
      <c r="E82" s="164">
        <v>42001</v>
      </c>
      <c r="F82" s="183" t="s">
        <v>496</v>
      </c>
      <c r="G82" s="41" t="s">
        <v>179</v>
      </c>
    </row>
    <row r="83" spans="1:7" ht="17.399999999999999">
      <c r="A83">
        <v>82</v>
      </c>
      <c r="B83" s="41" t="s">
        <v>1355</v>
      </c>
      <c r="C83" s="162" t="s">
        <v>554</v>
      </c>
      <c r="D83" s="163" t="s">
        <v>119</v>
      </c>
      <c r="E83" s="164">
        <v>42007</v>
      </c>
      <c r="F83" s="183" t="s">
        <v>496</v>
      </c>
      <c r="G83" s="41" t="s">
        <v>278</v>
      </c>
    </row>
    <row r="84" spans="1:7" ht="17.399999999999999">
      <c r="A84">
        <v>83</v>
      </c>
      <c r="B84" s="41" t="s">
        <v>224</v>
      </c>
      <c r="C84" s="162" t="s">
        <v>556</v>
      </c>
      <c r="D84" s="163" t="s">
        <v>134</v>
      </c>
      <c r="E84" s="164">
        <v>42014</v>
      </c>
      <c r="F84" s="183" t="s">
        <v>496</v>
      </c>
      <c r="G84" s="41" t="s">
        <v>278</v>
      </c>
    </row>
    <row r="85" spans="1:7" ht="17.399999999999999">
      <c r="A85">
        <v>84</v>
      </c>
      <c r="B85" s="41" t="s">
        <v>559</v>
      </c>
      <c r="C85" s="162" t="s">
        <v>558</v>
      </c>
      <c r="D85" s="163" t="s">
        <v>134</v>
      </c>
      <c r="E85" s="164">
        <v>42021</v>
      </c>
      <c r="F85" s="198" t="s">
        <v>497</v>
      </c>
      <c r="G85" s="41" t="s">
        <v>278</v>
      </c>
    </row>
    <row r="86" spans="1:7" ht="17.399999999999999">
      <c r="A86">
        <v>85</v>
      </c>
      <c r="B86" s="41" t="s">
        <v>563</v>
      </c>
      <c r="C86" s="162" t="s">
        <v>406</v>
      </c>
      <c r="D86" s="163" t="s">
        <v>564</v>
      </c>
      <c r="E86" s="164">
        <v>42026</v>
      </c>
      <c r="F86" s="198" t="s">
        <v>497</v>
      </c>
      <c r="G86" s="41" t="s">
        <v>565</v>
      </c>
    </row>
    <row r="87" spans="1:7" ht="17.399999999999999">
      <c r="A87">
        <v>86</v>
      </c>
      <c r="B87" s="41" t="s">
        <v>569</v>
      </c>
      <c r="C87" s="162" t="s">
        <v>570</v>
      </c>
      <c r="D87" s="163" t="s">
        <v>134</v>
      </c>
      <c r="E87" s="164">
        <v>42050</v>
      </c>
      <c r="F87" s="183" t="s">
        <v>496</v>
      </c>
      <c r="G87" s="41" t="s">
        <v>200</v>
      </c>
    </row>
    <row r="88" spans="1:7" ht="17.399999999999999">
      <c r="A88">
        <v>87</v>
      </c>
      <c r="B88" s="94" t="s">
        <v>146</v>
      </c>
      <c r="C88" s="221" t="s">
        <v>579</v>
      </c>
      <c r="D88" s="222" t="s">
        <v>580</v>
      </c>
      <c r="E88" s="223">
        <v>42055</v>
      </c>
      <c r="F88" s="224" t="s">
        <v>496</v>
      </c>
      <c r="G88" s="41" t="s">
        <v>263</v>
      </c>
    </row>
    <row r="89" spans="1:7" ht="17.399999999999999">
      <c r="A89">
        <v>88</v>
      </c>
      <c r="B89" s="41" t="s">
        <v>212</v>
      </c>
      <c r="C89" s="162" t="s">
        <v>588</v>
      </c>
      <c r="D89" s="163" t="s">
        <v>134</v>
      </c>
      <c r="E89" s="164">
        <v>42064</v>
      </c>
      <c r="F89" s="183" t="s">
        <v>496</v>
      </c>
      <c r="G89" s="41" t="s">
        <v>263</v>
      </c>
    </row>
    <row r="90" spans="1:7" ht="17.399999999999999">
      <c r="A90">
        <v>89</v>
      </c>
      <c r="B90" s="94" t="s">
        <v>591</v>
      </c>
      <c r="C90" s="187" t="s">
        <v>592</v>
      </c>
      <c r="D90" s="194" t="s">
        <v>153</v>
      </c>
      <c r="E90" s="111">
        <v>42069</v>
      </c>
      <c r="F90" s="229" t="s">
        <v>496</v>
      </c>
      <c r="G90" s="41" t="s">
        <v>263</v>
      </c>
    </row>
    <row r="91" spans="1:7" ht="17.399999999999999">
      <c r="A91">
        <v>90</v>
      </c>
      <c r="B91" s="41" t="s">
        <v>207</v>
      </c>
      <c r="C91" s="162" t="s">
        <v>595</v>
      </c>
      <c r="D91" s="163" t="s">
        <v>205</v>
      </c>
      <c r="E91" s="164">
        <v>42091</v>
      </c>
      <c r="F91" s="183" t="s">
        <v>496</v>
      </c>
      <c r="G91" s="41" t="s">
        <v>278</v>
      </c>
    </row>
    <row r="92" spans="1:7" ht="17.399999999999999">
      <c r="A92">
        <v>91</v>
      </c>
      <c r="B92" s="41" t="s">
        <v>219</v>
      </c>
      <c r="C92" s="162" t="s">
        <v>243</v>
      </c>
      <c r="D92" s="163" t="s">
        <v>134</v>
      </c>
      <c r="E92" s="164">
        <v>42105</v>
      </c>
      <c r="F92" s="183" t="s">
        <v>496</v>
      </c>
      <c r="G92" s="41" t="s">
        <v>263</v>
      </c>
    </row>
    <row r="93" spans="1:7" ht="17.399999999999999">
      <c r="A93">
        <v>92</v>
      </c>
      <c r="B93" s="41" t="s">
        <v>137</v>
      </c>
      <c r="C93" s="162" t="s">
        <v>617</v>
      </c>
      <c r="D93" s="163" t="s">
        <v>152</v>
      </c>
      <c r="E93" s="164">
        <v>42118</v>
      </c>
      <c r="F93" s="183" t="s">
        <v>496</v>
      </c>
      <c r="G93" s="41" t="s">
        <v>278</v>
      </c>
    </row>
    <row r="94" spans="1:7" ht="17.399999999999999">
      <c r="A94">
        <v>93</v>
      </c>
      <c r="B94" s="94" t="s">
        <v>133</v>
      </c>
      <c r="C94" s="187" t="s">
        <v>619</v>
      </c>
      <c r="D94" s="194" t="s">
        <v>134</v>
      </c>
      <c r="E94" s="111" t="s">
        <v>620</v>
      </c>
      <c r="F94" s="229" t="s">
        <v>496</v>
      </c>
      <c r="G94" s="41" t="s">
        <v>263</v>
      </c>
    </row>
    <row r="95" spans="1:7" ht="17.399999999999999">
      <c r="A95">
        <v>94</v>
      </c>
      <c r="B95" s="41" t="s">
        <v>622</v>
      </c>
      <c r="C95" s="162" t="s">
        <v>623</v>
      </c>
      <c r="D95" s="163" t="s">
        <v>223</v>
      </c>
      <c r="E95" s="164">
        <v>42140</v>
      </c>
      <c r="F95" s="183" t="s">
        <v>496</v>
      </c>
      <c r="G95" s="41" t="s">
        <v>278</v>
      </c>
    </row>
    <row r="96" spans="1:7">
      <c r="A96">
        <v>95</v>
      </c>
      <c r="B96" s="41" t="s">
        <v>1355</v>
      </c>
      <c r="C96" s="162" t="s">
        <v>402</v>
      </c>
      <c r="D96" s="163" t="s">
        <v>119</v>
      </c>
      <c r="E96" s="164">
        <v>42237</v>
      </c>
      <c r="F96" s="41" t="s">
        <v>9</v>
      </c>
      <c r="G96" s="41" t="s">
        <v>565</v>
      </c>
    </row>
    <row r="97" spans="1:7">
      <c r="A97">
        <v>96</v>
      </c>
      <c r="B97" s="41" t="s">
        <v>511</v>
      </c>
      <c r="C97" s="41" t="s">
        <v>659</v>
      </c>
      <c r="D97" s="163" t="s">
        <v>495</v>
      </c>
      <c r="E97" s="164">
        <v>42244</v>
      </c>
      <c r="F97" s="41" t="s">
        <v>9</v>
      </c>
      <c r="G97" s="41" t="s">
        <v>565</v>
      </c>
    </row>
    <row r="98" spans="1:7" ht="17.399999999999999">
      <c r="A98">
        <v>97</v>
      </c>
      <c r="B98" s="41" t="s">
        <v>622</v>
      </c>
      <c r="C98" s="162" t="s">
        <v>660</v>
      </c>
      <c r="D98" s="163" t="s">
        <v>223</v>
      </c>
      <c r="E98" s="164">
        <v>42253</v>
      </c>
      <c r="F98" s="183" t="s">
        <v>496</v>
      </c>
      <c r="G98" s="41" t="s">
        <v>565</v>
      </c>
    </row>
    <row r="99" spans="1:7" ht="17.399999999999999">
      <c r="A99">
        <v>98</v>
      </c>
      <c r="B99" s="41" t="s">
        <v>136</v>
      </c>
      <c r="C99" s="162" t="s">
        <v>663</v>
      </c>
      <c r="D99" s="163" t="s">
        <v>151</v>
      </c>
      <c r="E99" s="164">
        <v>42258</v>
      </c>
      <c r="F99" s="183" t="s">
        <v>496</v>
      </c>
      <c r="G99" s="41" t="s">
        <v>565</v>
      </c>
    </row>
    <row r="100" spans="1:7">
      <c r="A100">
        <v>99</v>
      </c>
      <c r="B100" s="41" t="s">
        <v>665</v>
      </c>
      <c r="C100" s="162" t="s">
        <v>666</v>
      </c>
      <c r="D100" s="163" t="s">
        <v>325</v>
      </c>
      <c r="E100" s="164">
        <v>42272</v>
      </c>
      <c r="F100" s="41" t="s">
        <v>9</v>
      </c>
      <c r="G100" s="41" t="s">
        <v>565</v>
      </c>
    </row>
    <row r="101" spans="1:7" ht="17.399999999999999">
      <c r="A101">
        <v>100</v>
      </c>
      <c r="B101" s="94" t="s">
        <v>219</v>
      </c>
      <c r="C101" s="187" t="s">
        <v>670</v>
      </c>
      <c r="D101" s="194" t="s">
        <v>134</v>
      </c>
      <c r="E101" s="111" t="s">
        <v>671</v>
      </c>
      <c r="F101" s="229" t="s">
        <v>496</v>
      </c>
      <c r="G101" s="41" t="s">
        <v>565</v>
      </c>
    </row>
    <row r="102" spans="1:7" ht="17.399999999999999">
      <c r="A102" s="42">
        <v>101</v>
      </c>
      <c r="B102" s="41" t="s">
        <v>209</v>
      </c>
      <c r="C102" s="162" t="s">
        <v>676</v>
      </c>
      <c r="D102" s="163" t="s">
        <v>880</v>
      </c>
      <c r="E102" s="164">
        <v>42293</v>
      </c>
      <c r="F102" s="183" t="s">
        <v>496</v>
      </c>
      <c r="G102" s="41" t="s">
        <v>565</v>
      </c>
    </row>
    <row r="103" spans="1:7" ht="17.399999999999999">
      <c r="A103">
        <v>102</v>
      </c>
      <c r="B103" s="94" t="s">
        <v>220</v>
      </c>
      <c r="C103" s="187" t="s">
        <v>678</v>
      </c>
      <c r="D103" s="194" t="s">
        <v>134</v>
      </c>
      <c r="E103" s="111" t="s">
        <v>679</v>
      </c>
      <c r="F103" s="229" t="s">
        <v>496</v>
      </c>
      <c r="G103" s="41" t="s">
        <v>565</v>
      </c>
    </row>
    <row r="104" spans="1:7" ht="17.399999999999999">
      <c r="A104">
        <v>103</v>
      </c>
      <c r="B104" s="41" t="s">
        <v>145</v>
      </c>
      <c r="C104" s="162" t="s">
        <v>681</v>
      </c>
      <c r="D104" s="163" t="s">
        <v>134</v>
      </c>
      <c r="E104" s="164">
        <v>42308</v>
      </c>
      <c r="F104" s="183" t="s">
        <v>496</v>
      </c>
      <c r="G104" s="41" t="s">
        <v>565</v>
      </c>
    </row>
    <row r="105" spans="1:7" ht="17.399999999999999">
      <c r="A105" s="42">
        <v>104</v>
      </c>
      <c r="B105" s="41" t="s">
        <v>207</v>
      </c>
      <c r="C105" s="162" t="s">
        <v>684</v>
      </c>
      <c r="D105" s="163" t="s">
        <v>205</v>
      </c>
      <c r="E105" s="164">
        <v>42315</v>
      </c>
      <c r="F105" s="183" t="s">
        <v>496</v>
      </c>
      <c r="G105" s="41" t="s">
        <v>565</v>
      </c>
    </row>
    <row r="106" spans="1:7" ht="17.399999999999999">
      <c r="A106" s="94">
        <v>105</v>
      </c>
      <c r="B106" s="232" t="s">
        <v>543</v>
      </c>
      <c r="C106" s="244" t="s">
        <v>685</v>
      </c>
      <c r="D106" s="194" t="s">
        <v>545</v>
      </c>
      <c r="E106" s="111">
        <v>42322</v>
      </c>
      <c r="F106" s="208" t="s">
        <v>497</v>
      </c>
      <c r="G106" s="41" t="s">
        <v>278</v>
      </c>
    </row>
    <row r="107" spans="1:7" ht="17.399999999999999">
      <c r="A107" s="94">
        <v>106</v>
      </c>
      <c r="B107" s="94" t="s">
        <v>689</v>
      </c>
      <c r="C107" s="244" t="s">
        <v>690</v>
      </c>
      <c r="D107" s="194" t="s">
        <v>134</v>
      </c>
      <c r="E107" s="111">
        <v>42329</v>
      </c>
      <c r="F107" s="208" t="s">
        <v>497</v>
      </c>
      <c r="G107" s="41" t="s">
        <v>565</v>
      </c>
    </row>
    <row r="108" spans="1:7" ht="17.399999999999999">
      <c r="A108" s="41">
        <v>107</v>
      </c>
      <c r="B108" s="41" t="s">
        <v>143</v>
      </c>
      <c r="C108" s="243" t="s">
        <v>694</v>
      </c>
      <c r="D108" s="163" t="s">
        <v>156</v>
      </c>
      <c r="E108" s="164">
        <v>42337</v>
      </c>
      <c r="F108" s="183" t="s">
        <v>496</v>
      </c>
      <c r="G108" s="41" t="s">
        <v>565</v>
      </c>
    </row>
    <row r="109" spans="1:7" ht="17.399999999999999">
      <c r="A109" s="41">
        <v>108</v>
      </c>
      <c r="B109" s="41" t="s">
        <v>140</v>
      </c>
      <c r="C109" s="248" t="s">
        <v>696</v>
      </c>
      <c r="D109" s="163" t="s">
        <v>134</v>
      </c>
      <c r="E109" s="164">
        <v>42344</v>
      </c>
      <c r="F109" s="183" t="s">
        <v>496</v>
      </c>
      <c r="G109" s="41" t="s">
        <v>565</v>
      </c>
    </row>
    <row r="110" spans="1:7" ht="17.399999999999999">
      <c r="A110" s="41">
        <v>109</v>
      </c>
      <c r="B110" s="41" t="s">
        <v>698</v>
      </c>
      <c r="C110" s="248" t="s">
        <v>699</v>
      </c>
      <c r="D110" s="163" t="s">
        <v>700</v>
      </c>
      <c r="E110" s="164">
        <v>42349</v>
      </c>
      <c r="F110" s="198" t="s">
        <v>497</v>
      </c>
      <c r="G110" s="41" t="s">
        <v>278</v>
      </c>
    </row>
    <row r="111" spans="1:7" ht="17.399999999999999">
      <c r="A111" s="41">
        <v>110</v>
      </c>
      <c r="B111" s="41" t="s">
        <v>705</v>
      </c>
      <c r="C111" s="243" t="s">
        <v>706</v>
      </c>
      <c r="D111" s="163" t="s">
        <v>134</v>
      </c>
      <c r="E111" s="164">
        <v>42357</v>
      </c>
      <c r="F111" s="198" t="s">
        <v>497</v>
      </c>
      <c r="G111" s="41" t="s">
        <v>565</v>
      </c>
    </row>
    <row r="112" spans="1:7" ht="17.399999999999999">
      <c r="A112" s="41">
        <v>111</v>
      </c>
      <c r="B112" s="41" t="s">
        <v>1354</v>
      </c>
      <c r="C112" s="248" t="s">
        <v>709</v>
      </c>
      <c r="D112" s="163" t="s">
        <v>134</v>
      </c>
      <c r="E112" s="164">
        <v>42062</v>
      </c>
      <c r="F112" s="183" t="s">
        <v>496</v>
      </c>
      <c r="G112" s="41" t="s">
        <v>565</v>
      </c>
    </row>
    <row r="113" spans="1:7" ht="17.399999999999999">
      <c r="A113" s="41">
        <v>112</v>
      </c>
      <c r="B113" s="41" t="s">
        <v>1355</v>
      </c>
      <c r="C113" s="173" t="s">
        <v>711</v>
      </c>
      <c r="D113" s="163" t="s">
        <v>119</v>
      </c>
      <c r="E113" s="164">
        <v>42372</v>
      </c>
      <c r="F113" s="183" t="s">
        <v>496</v>
      </c>
      <c r="G113" s="41" t="s">
        <v>565</v>
      </c>
    </row>
    <row r="114" spans="1:7" ht="17.399999999999999">
      <c r="A114" s="41">
        <v>113</v>
      </c>
      <c r="B114" s="41" t="s">
        <v>713</v>
      </c>
      <c r="C114" s="248" t="s">
        <v>714</v>
      </c>
      <c r="D114" s="163" t="s">
        <v>715</v>
      </c>
      <c r="E114" s="164">
        <v>42385</v>
      </c>
      <c r="F114" s="198" t="s">
        <v>497</v>
      </c>
      <c r="G114" s="41" t="s">
        <v>278</v>
      </c>
    </row>
    <row r="115" spans="1:7" ht="17.399999999999999">
      <c r="A115" s="41">
        <v>114</v>
      </c>
      <c r="B115" s="41" t="s">
        <v>546</v>
      </c>
      <c r="C115" s="173" t="s">
        <v>718</v>
      </c>
      <c r="D115" s="163" t="s">
        <v>134</v>
      </c>
      <c r="E115" s="164">
        <v>42392</v>
      </c>
      <c r="F115" s="198" t="s">
        <v>497</v>
      </c>
      <c r="G115" s="41" t="s">
        <v>278</v>
      </c>
    </row>
    <row r="116" spans="1:7" ht="17.399999999999999">
      <c r="A116" s="41">
        <v>115</v>
      </c>
      <c r="B116" s="41" t="s">
        <v>224</v>
      </c>
      <c r="C116" s="173" t="s">
        <v>722</v>
      </c>
      <c r="D116" s="163" t="s">
        <v>134</v>
      </c>
      <c r="E116" s="164">
        <v>42399</v>
      </c>
      <c r="F116" s="183" t="s">
        <v>496</v>
      </c>
      <c r="G116" s="41" t="s">
        <v>278</v>
      </c>
    </row>
    <row r="117" spans="1:7" ht="17.399999999999999">
      <c r="A117" s="41">
        <v>116</v>
      </c>
      <c r="B117" s="41" t="s">
        <v>146</v>
      </c>
      <c r="C117" s="251" t="s">
        <v>750</v>
      </c>
      <c r="D117" s="163" t="s">
        <v>580</v>
      </c>
      <c r="E117" s="164">
        <v>42412</v>
      </c>
      <c r="F117" s="183" t="s">
        <v>496</v>
      </c>
      <c r="G117" s="41" t="s">
        <v>278</v>
      </c>
    </row>
    <row r="118" spans="1:7" ht="17.399999999999999">
      <c r="A118" s="41">
        <v>117</v>
      </c>
      <c r="B118" s="41" t="s">
        <v>133</v>
      </c>
      <c r="C118" s="251" t="s">
        <v>752</v>
      </c>
      <c r="D118" s="163" t="s">
        <v>134</v>
      </c>
      <c r="E118" s="164">
        <v>42420</v>
      </c>
      <c r="F118" s="183" t="s">
        <v>496</v>
      </c>
      <c r="G118" s="41" t="s">
        <v>278</v>
      </c>
    </row>
    <row r="119" spans="1:7" ht="17.399999999999999">
      <c r="A119" s="41">
        <v>118</v>
      </c>
      <c r="B119" s="41" t="s">
        <v>222</v>
      </c>
      <c r="C119" s="173" t="s">
        <v>755</v>
      </c>
      <c r="D119" s="163" t="s">
        <v>134</v>
      </c>
      <c r="E119" s="164">
        <v>42428</v>
      </c>
      <c r="F119" s="183" t="s">
        <v>496</v>
      </c>
      <c r="G119" s="41" t="s">
        <v>278</v>
      </c>
    </row>
    <row r="120" spans="1:7" ht="17.399999999999999">
      <c r="A120" s="94">
        <v>119</v>
      </c>
      <c r="B120" s="232" t="s">
        <v>211</v>
      </c>
      <c r="C120" s="252" t="s">
        <v>761</v>
      </c>
      <c r="D120" s="194" t="s">
        <v>1722</v>
      </c>
      <c r="E120" s="111">
        <v>42433</v>
      </c>
      <c r="F120" s="229" t="s">
        <v>496</v>
      </c>
      <c r="G120" s="41" t="s">
        <v>278</v>
      </c>
    </row>
    <row r="121" spans="1:7" ht="17.399999999999999">
      <c r="A121" s="41">
        <v>120</v>
      </c>
      <c r="B121" s="41" t="s">
        <v>142</v>
      </c>
      <c r="C121" s="251" t="s">
        <v>762</v>
      </c>
      <c r="D121" s="163" t="s">
        <v>832</v>
      </c>
      <c r="E121" s="164">
        <v>42454</v>
      </c>
      <c r="F121" s="183" t="s">
        <v>496</v>
      </c>
      <c r="G121" s="41" t="s">
        <v>179</v>
      </c>
    </row>
    <row r="122" spans="1:7" ht="17.399999999999999">
      <c r="A122" s="41">
        <v>121</v>
      </c>
      <c r="B122" s="232" t="s">
        <v>137</v>
      </c>
      <c r="C122" s="252" t="s">
        <v>764</v>
      </c>
      <c r="D122" s="194" t="s">
        <v>152</v>
      </c>
      <c r="E122" s="111">
        <v>42461</v>
      </c>
      <c r="F122" s="229" t="s">
        <v>496</v>
      </c>
      <c r="G122" s="41" t="s">
        <v>179</v>
      </c>
    </row>
    <row r="123" spans="1:7" ht="17.399999999999999">
      <c r="A123" s="41">
        <v>122</v>
      </c>
      <c r="B123" s="41" t="s">
        <v>568</v>
      </c>
      <c r="C123" s="251" t="s">
        <v>765</v>
      </c>
      <c r="D123" s="163" t="s">
        <v>134</v>
      </c>
      <c r="E123" s="164">
        <v>42468</v>
      </c>
      <c r="F123" s="183" t="s">
        <v>496</v>
      </c>
      <c r="G123" s="41" t="s">
        <v>278</v>
      </c>
    </row>
    <row r="124" spans="1:7" ht="17.399999999999999">
      <c r="A124" s="94">
        <v>123</v>
      </c>
      <c r="B124" s="41" t="s">
        <v>138</v>
      </c>
      <c r="C124" s="251" t="s">
        <v>766</v>
      </c>
      <c r="D124" s="163" t="s">
        <v>134</v>
      </c>
      <c r="E124" s="164">
        <v>42476</v>
      </c>
      <c r="F124" s="183" t="s">
        <v>496</v>
      </c>
      <c r="G124" s="41" t="s">
        <v>179</v>
      </c>
    </row>
    <row r="125" spans="1:7" ht="17.399999999999999">
      <c r="A125" s="41">
        <v>124</v>
      </c>
      <c r="B125" s="41" t="s">
        <v>139</v>
      </c>
      <c r="C125" s="251" t="s">
        <v>767</v>
      </c>
      <c r="D125" s="163" t="s">
        <v>153</v>
      </c>
      <c r="E125" s="164">
        <v>42489</v>
      </c>
      <c r="F125" s="183" t="s">
        <v>496</v>
      </c>
      <c r="G125" s="41" t="s">
        <v>179</v>
      </c>
    </row>
    <row r="126" spans="1:7" ht="17.399999999999999">
      <c r="A126" s="41">
        <v>125</v>
      </c>
      <c r="B126" s="41" t="s">
        <v>212</v>
      </c>
      <c r="C126" s="251" t="s">
        <v>792</v>
      </c>
      <c r="D126" s="163" t="s">
        <v>134</v>
      </c>
      <c r="E126" s="164">
        <v>42497</v>
      </c>
      <c r="F126" s="183" t="s">
        <v>496</v>
      </c>
      <c r="G126" s="41" t="s">
        <v>278</v>
      </c>
    </row>
    <row r="127" spans="1:7">
      <c r="A127" s="41">
        <v>126</v>
      </c>
      <c r="B127" s="41" t="s">
        <v>796</v>
      </c>
      <c r="C127" s="251" t="s">
        <v>818</v>
      </c>
      <c r="D127" s="163" t="s">
        <v>797</v>
      </c>
      <c r="E127" s="164">
        <v>42587</v>
      </c>
      <c r="F127" s="41" t="s">
        <v>9</v>
      </c>
      <c r="G127" s="41" t="s">
        <v>820</v>
      </c>
    </row>
    <row r="128" spans="1:7">
      <c r="A128" s="41">
        <v>127</v>
      </c>
      <c r="B128" s="41" t="s">
        <v>142</v>
      </c>
      <c r="C128" s="251" t="s">
        <v>830</v>
      </c>
      <c r="D128" s="163" t="s">
        <v>798</v>
      </c>
      <c r="E128" s="164">
        <v>42601</v>
      </c>
      <c r="F128" s="41" t="s">
        <v>9</v>
      </c>
      <c r="G128" s="41" t="s">
        <v>839</v>
      </c>
    </row>
    <row r="129" spans="1:7">
      <c r="A129" s="41">
        <v>128</v>
      </c>
      <c r="B129" s="41" t="s">
        <v>1354</v>
      </c>
      <c r="C129" s="173" t="s">
        <v>831</v>
      </c>
      <c r="D129" s="163" t="s">
        <v>134</v>
      </c>
      <c r="E129" s="164">
        <v>42608</v>
      </c>
      <c r="F129" s="41" t="s">
        <v>9</v>
      </c>
      <c r="G129" s="41" t="s">
        <v>565</v>
      </c>
    </row>
    <row r="130" spans="1:7" ht="17.399999999999999">
      <c r="A130" s="41">
        <v>129</v>
      </c>
      <c r="B130" s="41" t="s">
        <v>207</v>
      </c>
      <c r="C130" s="41" t="s">
        <v>837</v>
      </c>
      <c r="D130" s="163" t="s">
        <v>205</v>
      </c>
      <c r="E130" s="164">
        <v>42615</v>
      </c>
      <c r="F130" s="183" t="s">
        <v>496</v>
      </c>
      <c r="G130" s="41" t="s">
        <v>565</v>
      </c>
    </row>
    <row r="131" spans="1:7" ht="17.399999999999999">
      <c r="A131" s="41">
        <v>130</v>
      </c>
      <c r="B131" s="41" t="s">
        <v>136</v>
      </c>
      <c r="C131" s="243" t="s">
        <v>834</v>
      </c>
      <c r="D131" s="163" t="s">
        <v>151</v>
      </c>
      <c r="E131" s="164">
        <v>42622</v>
      </c>
      <c r="F131" s="183" t="s">
        <v>496</v>
      </c>
      <c r="G131" s="41" t="s">
        <v>565</v>
      </c>
    </row>
    <row r="132" spans="1:7" ht="17.399999999999999">
      <c r="A132" s="41">
        <v>131</v>
      </c>
      <c r="B132" s="41" t="s">
        <v>145</v>
      </c>
      <c r="C132" s="41" t="s">
        <v>833</v>
      </c>
      <c r="D132" s="163" t="s">
        <v>134</v>
      </c>
      <c r="E132" s="164">
        <v>42637</v>
      </c>
      <c r="F132" s="183" t="s">
        <v>496</v>
      </c>
      <c r="G132" s="41" t="s">
        <v>179</v>
      </c>
    </row>
    <row r="133" spans="1:7" ht="17.399999999999999">
      <c r="A133" s="41">
        <v>132</v>
      </c>
      <c r="B133" s="41" t="s">
        <v>142</v>
      </c>
      <c r="C133" s="41" t="s">
        <v>847</v>
      </c>
      <c r="D133" s="163" t="s">
        <v>832</v>
      </c>
      <c r="E133" s="164">
        <v>42644</v>
      </c>
      <c r="F133" s="291" t="s">
        <v>496</v>
      </c>
      <c r="G133" s="41" t="s">
        <v>179</v>
      </c>
    </row>
    <row r="134" spans="1:7" ht="17.399999999999999">
      <c r="A134" s="41">
        <v>133</v>
      </c>
      <c r="B134" s="41" t="s">
        <v>568</v>
      </c>
      <c r="C134" s="41" t="s">
        <v>851</v>
      </c>
      <c r="D134" s="163" t="s">
        <v>134</v>
      </c>
      <c r="E134" s="164">
        <v>42651</v>
      </c>
      <c r="F134" s="291" t="s">
        <v>496</v>
      </c>
      <c r="G134" s="41" t="s">
        <v>565</v>
      </c>
    </row>
    <row r="135" spans="1:7" ht="17.399999999999999">
      <c r="A135" s="41">
        <v>134</v>
      </c>
      <c r="B135" s="41" t="s">
        <v>840</v>
      </c>
      <c r="C135" s="41" t="s">
        <v>852</v>
      </c>
      <c r="D135" s="163" t="s">
        <v>841</v>
      </c>
      <c r="E135" s="164">
        <v>42658</v>
      </c>
      <c r="F135" s="290" t="s">
        <v>811</v>
      </c>
      <c r="G135" s="41" t="s">
        <v>565</v>
      </c>
    </row>
    <row r="136" spans="1:7" ht="17.399999999999999">
      <c r="A136" s="41">
        <v>135</v>
      </c>
      <c r="B136" s="41" t="s">
        <v>133</v>
      </c>
      <c r="C136" s="249" t="s">
        <v>853</v>
      </c>
      <c r="D136" s="163" t="s">
        <v>134</v>
      </c>
      <c r="E136" s="164">
        <v>42666</v>
      </c>
      <c r="F136" s="290" t="s">
        <v>811</v>
      </c>
      <c r="G136" s="41" t="s">
        <v>565</v>
      </c>
    </row>
    <row r="137" spans="1:7" ht="17.399999999999999">
      <c r="A137" s="41">
        <v>136</v>
      </c>
      <c r="B137" s="41" t="s">
        <v>137</v>
      </c>
      <c r="C137" s="41" t="s">
        <v>856</v>
      </c>
      <c r="D137" s="163" t="s">
        <v>152</v>
      </c>
      <c r="E137" s="164">
        <v>42671</v>
      </c>
      <c r="F137" s="183" t="s">
        <v>496</v>
      </c>
      <c r="G137" s="41" t="s">
        <v>565</v>
      </c>
    </row>
    <row r="138" spans="1:7" ht="17.399999999999999">
      <c r="A138" s="41">
        <v>137</v>
      </c>
      <c r="B138" s="41" t="s">
        <v>222</v>
      </c>
      <c r="C138" s="173" t="s">
        <v>859</v>
      </c>
      <c r="D138" s="163" t="s">
        <v>134</v>
      </c>
      <c r="E138" s="164">
        <v>42679</v>
      </c>
      <c r="F138" s="183" t="s">
        <v>496</v>
      </c>
      <c r="G138" s="41" t="s">
        <v>565</v>
      </c>
    </row>
    <row r="139" spans="1:7" ht="17.399999999999999">
      <c r="A139" s="41">
        <v>138</v>
      </c>
      <c r="B139" s="41" t="s">
        <v>219</v>
      </c>
      <c r="C139" s="41" t="s">
        <v>862</v>
      </c>
      <c r="D139" s="163" t="s">
        <v>134</v>
      </c>
      <c r="E139" s="164">
        <v>42707</v>
      </c>
      <c r="F139" s="183" t="s">
        <v>496</v>
      </c>
      <c r="G139" s="41" t="s">
        <v>179</v>
      </c>
    </row>
    <row r="140" spans="1:7" ht="17.399999999999999">
      <c r="A140" s="41">
        <v>139</v>
      </c>
      <c r="B140" s="41" t="s">
        <v>865</v>
      </c>
      <c r="C140" s="173" t="s">
        <v>866</v>
      </c>
      <c r="D140" s="163" t="s">
        <v>134</v>
      </c>
      <c r="E140" s="164">
        <v>42714</v>
      </c>
      <c r="F140" s="290" t="s">
        <v>811</v>
      </c>
      <c r="G140" s="41" t="s">
        <v>179</v>
      </c>
    </row>
    <row r="141" spans="1:7" ht="17.399999999999999">
      <c r="A141" s="41">
        <v>140</v>
      </c>
      <c r="B141" s="41" t="s">
        <v>867</v>
      </c>
      <c r="C141" s="41" t="s">
        <v>868</v>
      </c>
      <c r="D141" s="163" t="s">
        <v>378</v>
      </c>
      <c r="E141" s="164" t="s">
        <v>869</v>
      </c>
      <c r="F141" s="301" t="s">
        <v>811</v>
      </c>
      <c r="G141" s="41" t="s">
        <v>565</v>
      </c>
    </row>
    <row r="142" spans="1:7" ht="17.399999999999999">
      <c r="A142" s="41">
        <v>141</v>
      </c>
      <c r="B142" s="41" t="s">
        <v>1355</v>
      </c>
      <c r="C142" s="243" t="s">
        <v>875</v>
      </c>
      <c r="D142" s="163" t="s">
        <v>119</v>
      </c>
      <c r="E142" s="164">
        <v>42727</v>
      </c>
      <c r="F142" s="183" t="s">
        <v>496</v>
      </c>
      <c r="G142" s="41" t="s">
        <v>565</v>
      </c>
    </row>
    <row r="143" spans="1:7" ht="17.399999999999999">
      <c r="A143" s="41">
        <v>142</v>
      </c>
      <c r="B143" s="41" t="s">
        <v>220</v>
      </c>
      <c r="C143" s="41" t="s">
        <v>876</v>
      </c>
      <c r="D143" s="163" t="s">
        <v>134</v>
      </c>
      <c r="E143" s="164">
        <v>42735</v>
      </c>
      <c r="F143" s="183" t="s">
        <v>496</v>
      </c>
      <c r="G143" s="41" t="s">
        <v>565</v>
      </c>
    </row>
    <row r="144" spans="1:7" ht="17.399999999999999">
      <c r="A144" s="41">
        <v>143</v>
      </c>
      <c r="B144" s="41" t="s">
        <v>146</v>
      </c>
      <c r="C144" s="41" t="s">
        <v>877</v>
      </c>
      <c r="D144" s="163" t="s">
        <v>580</v>
      </c>
      <c r="E144" s="302">
        <v>42741</v>
      </c>
      <c r="F144" s="183" t="s">
        <v>496</v>
      </c>
      <c r="G144" s="41" t="s">
        <v>565</v>
      </c>
    </row>
    <row r="145" spans="1:7" ht="17.399999999999999">
      <c r="A145" s="41">
        <v>144</v>
      </c>
      <c r="B145" s="41" t="s">
        <v>209</v>
      </c>
      <c r="C145" s="41" t="s">
        <v>879</v>
      </c>
      <c r="D145" s="163" t="s">
        <v>880</v>
      </c>
      <c r="E145" s="164">
        <v>42749</v>
      </c>
      <c r="F145" s="301" t="s">
        <v>811</v>
      </c>
      <c r="G145" s="41" t="s">
        <v>881</v>
      </c>
    </row>
    <row r="146" spans="1:7" ht="17.399999999999999">
      <c r="A146" s="41">
        <v>145</v>
      </c>
      <c r="B146" s="41" t="s">
        <v>883</v>
      </c>
      <c r="C146" s="41" t="s">
        <v>884</v>
      </c>
      <c r="D146" s="163" t="s">
        <v>134</v>
      </c>
      <c r="E146" s="164">
        <v>42757</v>
      </c>
      <c r="F146" s="301" t="s">
        <v>811</v>
      </c>
      <c r="G146" s="41" t="s">
        <v>675</v>
      </c>
    </row>
    <row r="147" spans="1:7" ht="17.399999999999999">
      <c r="A147" s="41">
        <v>146</v>
      </c>
      <c r="B147" s="41" t="s">
        <v>886</v>
      </c>
      <c r="C147" s="173" t="s">
        <v>619</v>
      </c>
      <c r="D147" s="163" t="s">
        <v>134</v>
      </c>
      <c r="E147" s="164">
        <v>42776</v>
      </c>
      <c r="F147" s="183" t="s">
        <v>496</v>
      </c>
      <c r="G147" s="41" t="s">
        <v>179</v>
      </c>
    </row>
    <row r="148" spans="1:7" ht="17.399999999999999">
      <c r="A148" s="41">
        <v>147</v>
      </c>
      <c r="B148" s="94" t="s">
        <v>143</v>
      </c>
      <c r="C148" s="94" t="s">
        <v>890</v>
      </c>
      <c r="D148" s="222" t="s">
        <v>156</v>
      </c>
      <c r="E148" s="223">
        <v>42783</v>
      </c>
      <c r="F148" s="224" t="s">
        <v>496</v>
      </c>
      <c r="G148" s="41" t="s">
        <v>820</v>
      </c>
    </row>
    <row r="149" spans="1:7" ht="17.399999999999999">
      <c r="A149" s="41">
        <v>148</v>
      </c>
      <c r="B149" s="41" t="s">
        <v>138</v>
      </c>
      <c r="C149" s="249" t="s">
        <v>893</v>
      </c>
      <c r="D149" s="163" t="s">
        <v>134</v>
      </c>
      <c r="E149" s="164">
        <v>42792</v>
      </c>
      <c r="F149" s="183" t="s">
        <v>496</v>
      </c>
      <c r="G149" s="41" t="s">
        <v>894</v>
      </c>
    </row>
    <row r="150" spans="1:7" ht="17.399999999999999">
      <c r="A150" s="41">
        <v>149</v>
      </c>
      <c r="B150" s="232" t="s">
        <v>209</v>
      </c>
      <c r="C150" s="232" t="s">
        <v>900</v>
      </c>
      <c r="D150" s="194" t="s">
        <v>880</v>
      </c>
      <c r="E150" s="111">
        <v>42797</v>
      </c>
      <c r="F150" s="229" t="s">
        <v>496</v>
      </c>
      <c r="G150" s="41" t="s">
        <v>894</v>
      </c>
    </row>
    <row r="151" spans="1:7" ht="17.399999999999999">
      <c r="A151" s="41">
        <v>150</v>
      </c>
      <c r="B151" s="41" t="s">
        <v>211</v>
      </c>
      <c r="C151" s="249" t="s">
        <v>905</v>
      </c>
      <c r="D151" s="163" t="s">
        <v>906</v>
      </c>
      <c r="E151" s="164">
        <v>42805</v>
      </c>
      <c r="F151" s="183" t="s">
        <v>496</v>
      </c>
      <c r="G151" s="41" t="s">
        <v>179</v>
      </c>
    </row>
    <row r="152" spans="1:7" ht="17.399999999999999">
      <c r="A152" s="41">
        <v>151</v>
      </c>
      <c r="B152" s="232" t="s">
        <v>224</v>
      </c>
      <c r="C152" s="232" t="s">
        <v>911</v>
      </c>
      <c r="D152" s="194" t="s">
        <v>134</v>
      </c>
      <c r="E152" s="111">
        <v>42819</v>
      </c>
      <c r="F152" s="229" t="s">
        <v>496</v>
      </c>
      <c r="G152" s="41" t="s">
        <v>894</v>
      </c>
    </row>
    <row r="153" spans="1:7" ht="17.399999999999999">
      <c r="A153" s="41">
        <v>152</v>
      </c>
      <c r="B153" s="41" t="s">
        <v>133</v>
      </c>
      <c r="C153" s="249" t="s">
        <v>914</v>
      </c>
      <c r="D153" s="163" t="s">
        <v>134</v>
      </c>
      <c r="E153" s="164">
        <v>42826</v>
      </c>
      <c r="F153" s="183" t="s">
        <v>496</v>
      </c>
      <c r="G153" s="41" t="s">
        <v>565</v>
      </c>
    </row>
    <row r="154" spans="1:7" ht="17.399999999999999">
      <c r="A154" s="41">
        <v>153</v>
      </c>
      <c r="B154" s="232" t="s">
        <v>212</v>
      </c>
      <c r="C154" s="232" t="s">
        <v>917</v>
      </c>
      <c r="D154" s="194" t="s">
        <v>134</v>
      </c>
      <c r="E154" s="111">
        <v>42833</v>
      </c>
      <c r="F154" s="229" t="s">
        <v>496</v>
      </c>
      <c r="G154" s="41" t="s">
        <v>565</v>
      </c>
    </row>
    <row r="155" spans="1:7" ht="17.399999999999999">
      <c r="A155" s="41">
        <v>154</v>
      </c>
      <c r="B155" s="41" t="s">
        <v>139</v>
      </c>
      <c r="C155" s="41" t="s">
        <v>921</v>
      </c>
      <c r="D155" s="163" t="s">
        <v>153</v>
      </c>
      <c r="E155" s="164">
        <v>42839</v>
      </c>
      <c r="F155" s="183" t="s">
        <v>496</v>
      </c>
      <c r="G155" s="41" t="s">
        <v>894</v>
      </c>
    </row>
    <row r="156" spans="1:7" ht="17.399999999999999">
      <c r="A156" s="41">
        <v>155</v>
      </c>
      <c r="B156" s="41" t="s">
        <v>622</v>
      </c>
      <c r="C156" s="41" t="s">
        <v>922</v>
      </c>
      <c r="D156" s="163" t="s">
        <v>223</v>
      </c>
      <c r="E156" s="164">
        <v>42853</v>
      </c>
      <c r="F156" s="183" t="s">
        <v>496</v>
      </c>
      <c r="G156" s="41" t="s">
        <v>923</v>
      </c>
    </row>
    <row r="157" spans="1:7" ht="17.399999999999999">
      <c r="A157" s="41">
        <v>156</v>
      </c>
      <c r="B157" s="41" t="s">
        <v>1354</v>
      </c>
      <c r="C157" s="173" t="s">
        <v>924</v>
      </c>
      <c r="D157" s="163" t="s">
        <v>134</v>
      </c>
      <c r="E157" s="164">
        <v>42861</v>
      </c>
      <c r="F157" s="183" t="s">
        <v>496</v>
      </c>
      <c r="G157" s="41" t="s">
        <v>565</v>
      </c>
    </row>
    <row r="158" spans="1:7">
      <c r="A158" s="41">
        <v>157</v>
      </c>
      <c r="B158" s="41" t="s">
        <v>1355</v>
      </c>
      <c r="C158" s="249" t="s">
        <v>932</v>
      </c>
      <c r="D158" s="163" t="s">
        <v>119</v>
      </c>
      <c r="E158" s="164">
        <v>42972</v>
      </c>
      <c r="F158" s="41" t="s">
        <v>9</v>
      </c>
      <c r="G158" s="41" t="s">
        <v>923</v>
      </c>
    </row>
    <row r="159" spans="1:7" ht="17.399999999999999">
      <c r="A159" s="41">
        <v>158</v>
      </c>
      <c r="B159" s="41" t="s">
        <v>207</v>
      </c>
      <c r="C159" s="41" t="s">
        <v>201</v>
      </c>
      <c r="D159" s="163" t="s">
        <v>205</v>
      </c>
      <c r="E159" s="164">
        <v>42980</v>
      </c>
      <c r="F159" s="183" t="s">
        <v>934</v>
      </c>
      <c r="G159" s="41" t="s">
        <v>923</v>
      </c>
    </row>
    <row r="160" spans="1:7" ht="17.399999999999999">
      <c r="A160" s="41">
        <v>159</v>
      </c>
      <c r="B160" s="41" t="s">
        <v>219</v>
      </c>
      <c r="C160" s="173" t="s">
        <v>936</v>
      </c>
      <c r="D160" s="163" t="s">
        <v>134</v>
      </c>
      <c r="E160" s="164">
        <v>42987</v>
      </c>
      <c r="F160" s="183" t="s">
        <v>934</v>
      </c>
      <c r="G160" s="41" t="s">
        <v>923</v>
      </c>
    </row>
    <row r="161" spans="1:7" ht="17.399999999999999">
      <c r="A161" s="41">
        <v>160</v>
      </c>
      <c r="B161" s="41" t="s">
        <v>937</v>
      </c>
      <c r="C161" s="41" t="s">
        <v>938</v>
      </c>
      <c r="D161" s="163" t="s">
        <v>939</v>
      </c>
      <c r="E161" s="164">
        <v>42994</v>
      </c>
      <c r="F161" s="183" t="s">
        <v>934</v>
      </c>
      <c r="G161" s="41" t="s">
        <v>923</v>
      </c>
    </row>
    <row r="162" spans="1:7" ht="17.399999999999999">
      <c r="A162" s="41">
        <v>161</v>
      </c>
      <c r="B162" s="41" t="s">
        <v>940</v>
      </c>
      <c r="C162" s="41" t="s">
        <v>941</v>
      </c>
      <c r="D162" s="163" t="s">
        <v>942</v>
      </c>
      <c r="E162" s="164">
        <v>43001</v>
      </c>
      <c r="F162" s="183" t="s">
        <v>934</v>
      </c>
      <c r="G162" s="41" t="s">
        <v>923</v>
      </c>
    </row>
    <row r="163" spans="1:7" ht="17.399999999999999">
      <c r="A163" s="41">
        <v>162</v>
      </c>
      <c r="B163" s="41" t="s">
        <v>138</v>
      </c>
      <c r="C163" s="41" t="s">
        <v>943</v>
      </c>
      <c r="D163" s="163" t="s">
        <v>134</v>
      </c>
      <c r="E163" s="164">
        <v>43008</v>
      </c>
      <c r="F163" s="183" t="s">
        <v>934</v>
      </c>
      <c r="G163" s="41" t="s">
        <v>923</v>
      </c>
    </row>
    <row r="164" spans="1:7" ht="17.399999999999999">
      <c r="A164" s="41">
        <v>163</v>
      </c>
      <c r="B164" s="41" t="s">
        <v>137</v>
      </c>
      <c r="C164" s="249" t="s">
        <v>259</v>
      </c>
      <c r="D164" s="163" t="s">
        <v>152</v>
      </c>
      <c r="E164" s="164">
        <v>43014</v>
      </c>
      <c r="F164" s="183" t="s">
        <v>934</v>
      </c>
      <c r="G164" s="94" t="s">
        <v>923</v>
      </c>
    </row>
    <row r="165" spans="1:7" ht="17.399999999999999">
      <c r="A165" s="41">
        <v>164</v>
      </c>
      <c r="B165" s="41" t="s">
        <v>945</v>
      </c>
      <c r="C165" s="41" t="s">
        <v>921</v>
      </c>
      <c r="D165" s="163" t="s">
        <v>946</v>
      </c>
      <c r="E165" s="164">
        <v>43021</v>
      </c>
      <c r="F165" s="198" t="s">
        <v>497</v>
      </c>
      <c r="G165" s="41" t="s">
        <v>839</v>
      </c>
    </row>
    <row r="166" spans="1:7" ht="17.399999999999999">
      <c r="A166" s="41">
        <v>165</v>
      </c>
      <c r="B166" s="41" t="s">
        <v>947</v>
      </c>
      <c r="C166" s="41" t="s">
        <v>948</v>
      </c>
      <c r="D166" s="163" t="s">
        <v>134</v>
      </c>
      <c r="E166" s="164">
        <v>43029</v>
      </c>
      <c r="F166" s="198" t="s">
        <v>497</v>
      </c>
      <c r="G166" s="94" t="s">
        <v>923</v>
      </c>
    </row>
    <row r="167" spans="1:7" ht="17.399999999999999">
      <c r="A167" s="41">
        <v>166</v>
      </c>
      <c r="B167" s="41" t="s">
        <v>950</v>
      </c>
      <c r="C167" s="41" t="s">
        <v>951</v>
      </c>
      <c r="D167" s="163" t="s">
        <v>134</v>
      </c>
      <c r="E167" s="164">
        <v>43036</v>
      </c>
      <c r="F167" s="183" t="s">
        <v>934</v>
      </c>
      <c r="G167" s="94" t="s">
        <v>923</v>
      </c>
    </row>
    <row r="168" spans="1:7" ht="17.399999999999999">
      <c r="A168" s="41">
        <v>167</v>
      </c>
      <c r="B168" s="41" t="s">
        <v>622</v>
      </c>
      <c r="C168" s="41" t="s">
        <v>953</v>
      </c>
      <c r="D168" s="163" t="s">
        <v>223</v>
      </c>
      <c r="E168" s="164">
        <v>43043</v>
      </c>
      <c r="F168" s="183" t="s">
        <v>934</v>
      </c>
      <c r="G168" s="94" t="s">
        <v>923</v>
      </c>
    </row>
    <row r="169" spans="1:7" ht="17.399999999999999">
      <c r="A169" s="41">
        <v>168</v>
      </c>
      <c r="B169" s="41" t="s">
        <v>224</v>
      </c>
      <c r="C169" s="41" t="s">
        <v>954</v>
      </c>
      <c r="D169" s="163" t="s">
        <v>134</v>
      </c>
      <c r="E169" s="164">
        <v>43065</v>
      </c>
      <c r="F169" s="183" t="s">
        <v>934</v>
      </c>
      <c r="G169" s="41" t="s">
        <v>839</v>
      </c>
    </row>
    <row r="170" spans="1:7" ht="17.399999999999999">
      <c r="A170" s="41">
        <v>169</v>
      </c>
      <c r="B170" s="41" t="s">
        <v>133</v>
      </c>
      <c r="C170" s="249" t="s">
        <v>955</v>
      </c>
      <c r="D170" s="163" t="s">
        <v>134</v>
      </c>
      <c r="E170" s="164">
        <v>43071</v>
      </c>
      <c r="F170" s="183" t="s">
        <v>934</v>
      </c>
      <c r="G170" s="41" t="s">
        <v>565</v>
      </c>
    </row>
    <row r="171" spans="1:7" ht="17.399999999999999">
      <c r="A171" s="41">
        <v>170</v>
      </c>
      <c r="B171" s="41" t="s">
        <v>546</v>
      </c>
      <c r="C171" s="249" t="s">
        <v>956</v>
      </c>
      <c r="D171" s="163" t="s">
        <v>134</v>
      </c>
      <c r="E171" s="164">
        <v>43078</v>
      </c>
      <c r="F171" s="198" t="s">
        <v>497</v>
      </c>
      <c r="G171" s="41" t="s">
        <v>565</v>
      </c>
    </row>
    <row r="172" spans="1:7" ht="17.399999999999999">
      <c r="A172" s="41">
        <v>171</v>
      </c>
      <c r="B172" s="41" t="s">
        <v>543</v>
      </c>
      <c r="C172" s="41" t="s">
        <v>957</v>
      </c>
      <c r="D172" s="163" t="s">
        <v>545</v>
      </c>
      <c r="E172" s="164">
        <v>43085</v>
      </c>
      <c r="F172" s="198" t="s">
        <v>497</v>
      </c>
      <c r="G172" s="41" t="s">
        <v>565</v>
      </c>
    </row>
    <row r="173" spans="1:7" ht="17.399999999999999">
      <c r="A173" s="41">
        <v>172</v>
      </c>
      <c r="B173" s="41" t="s">
        <v>1355</v>
      </c>
      <c r="C173" s="41" t="s">
        <v>959</v>
      </c>
      <c r="D173" s="163" t="s">
        <v>119</v>
      </c>
      <c r="E173" s="164">
        <v>43092</v>
      </c>
      <c r="F173" s="183" t="s">
        <v>934</v>
      </c>
      <c r="G173" s="41" t="s">
        <v>923</v>
      </c>
    </row>
    <row r="174" spans="1:7" ht="17.399999999999999">
      <c r="A174" s="41">
        <v>173</v>
      </c>
      <c r="B174" s="41" t="s">
        <v>1354</v>
      </c>
      <c r="C174" s="41" t="s">
        <v>961</v>
      </c>
      <c r="D174" s="163" t="s">
        <v>134</v>
      </c>
      <c r="E174" s="164">
        <v>43098</v>
      </c>
      <c r="F174" s="183" t="s">
        <v>934</v>
      </c>
      <c r="G174" s="94" t="s">
        <v>923</v>
      </c>
    </row>
    <row r="175" spans="1:7" ht="17.399999999999999">
      <c r="A175" s="41">
        <v>174</v>
      </c>
      <c r="B175" s="41" t="s">
        <v>568</v>
      </c>
      <c r="C175" s="41" t="s">
        <v>960</v>
      </c>
      <c r="D175" s="163" t="s">
        <v>134</v>
      </c>
      <c r="E175" s="164">
        <v>43106</v>
      </c>
      <c r="F175" s="183" t="s">
        <v>934</v>
      </c>
      <c r="G175" s="94" t="s">
        <v>923</v>
      </c>
    </row>
    <row r="176" spans="1:7" ht="17.399999999999999">
      <c r="A176" s="41">
        <v>175</v>
      </c>
      <c r="B176" s="41" t="s">
        <v>962</v>
      </c>
      <c r="C176" s="41" t="s">
        <v>963</v>
      </c>
      <c r="D176" s="163" t="s">
        <v>964</v>
      </c>
      <c r="E176" s="164">
        <v>43113</v>
      </c>
      <c r="F176" s="198" t="s">
        <v>497</v>
      </c>
      <c r="G176" s="41" t="s">
        <v>839</v>
      </c>
    </row>
    <row r="177" spans="1:7" ht="17.399999999999999">
      <c r="A177" s="41">
        <v>176</v>
      </c>
      <c r="B177" s="41" t="s">
        <v>966</v>
      </c>
      <c r="C177" s="41" t="s">
        <v>967</v>
      </c>
      <c r="D177" s="163" t="s">
        <v>134</v>
      </c>
      <c r="E177" s="164">
        <v>43120</v>
      </c>
      <c r="F177" s="198" t="s">
        <v>497</v>
      </c>
      <c r="G177" s="94" t="s">
        <v>923</v>
      </c>
    </row>
    <row r="178" spans="1:7" ht="17.399999999999999">
      <c r="A178" s="41">
        <v>177</v>
      </c>
      <c r="B178" s="41" t="s">
        <v>142</v>
      </c>
      <c r="C178" s="41" t="s">
        <v>160</v>
      </c>
      <c r="D178" s="163" t="s">
        <v>832</v>
      </c>
      <c r="E178" s="164">
        <v>43141</v>
      </c>
      <c r="F178" s="183" t="s">
        <v>934</v>
      </c>
      <c r="G178" s="41" t="s">
        <v>565</v>
      </c>
    </row>
    <row r="179" spans="1:7" ht="17.399999999999999">
      <c r="A179" s="41">
        <v>178</v>
      </c>
      <c r="B179" s="41" t="s">
        <v>209</v>
      </c>
      <c r="C179" s="249" t="s">
        <v>390</v>
      </c>
      <c r="D179" s="163" t="s">
        <v>880</v>
      </c>
      <c r="E179" s="164">
        <v>43147</v>
      </c>
      <c r="F179" s="183" t="s">
        <v>934</v>
      </c>
      <c r="G179" s="41" t="s">
        <v>565</v>
      </c>
    </row>
    <row r="180" spans="1:7" ht="17.399999999999999">
      <c r="A180" s="41">
        <v>179</v>
      </c>
      <c r="B180" s="41" t="s">
        <v>145</v>
      </c>
      <c r="C180" s="249" t="s">
        <v>969</v>
      </c>
      <c r="D180" s="163" t="s">
        <v>134</v>
      </c>
      <c r="E180" s="164">
        <v>43156</v>
      </c>
      <c r="F180" s="183" t="s">
        <v>934</v>
      </c>
      <c r="G180" s="41" t="s">
        <v>795</v>
      </c>
    </row>
    <row r="181" spans="1:7" ht="17.399999999999999">
      <c r="A181" s="41">
        <v>180</v>
      </c>
      <c r="B181" s="41" t="s">
        <v>139</v>
      </c>
      <c r="C181" s="41" t="s">
        <v>1010</v>
      </c>
      <c r="D181" s="163" t="s">
        <v>153</v>
      </c>
      <c r="E181" s="164">
        <v>43182</v>
      </c>
      <c r="F181" s="183" t="s">
        <v>934</v>
      </c>
      <c r="G181" s="41" t="s">
        <v>795</v>
      </c>
    </row>
    <row r="182" spans="1:7" ht="17.399999999999999">
      <c r="A182" s="41">
        <v>181</v>
      </c>
      <c r="B182" s="41" t="s">
        <v>146</v>
      </c>
      <c r="C182" s="41" t="s">
        <v>1105</v>
      </c>
      <c r="D182" s="163" t="s">
        <v>580</v>
      </c>
      <c r="E182" s="164">
        <v>43197</v>
      </c>
      <c r="F182" s="183" t="s">
        <v>934</v>
      </c>
      <c r="G182" s="41" t="s">
        <v>565</v>
      </c>
    </row>
    <row r="183" spans="1:7" ht="17.399999999999999">
      <c r="A183" s="41">
        <v>182</v>
      </c>
      <c r="B183" s="41" t="s">
        <v>212</v>
      </c>
      <c r="C183" s="41" t="s">
        <v>1106</v>
      </c>
      <c r="D183" s="163" t="s">
        <v>970</v>
      </c>
      <c r="E183" s="164">
        <v>43204</v>
      </c>
      <c r="F183" s="183" t="s">
        <v>934</v>
      </c>
      <c r="G183" s="41" t="s">
        <v>923</v>
      </c>
    </row>
    <row r="184" spans="1:7" ht="17.399999999999999">
      <c r="A184" s="41">
        <v>183</v>
      </c>
      <c r="B184" s="41" t="s">
        <v>140</v>
      </c>
      <c r="C184" s="41" t="s">
        <v>1107</v>
      </c>
      <c r="D184" s="163" t="s">
        <v>134</v>
      </c>
      <c r="E184" s="164">
        <v>43211</v>
      </c>
      <c r="F184" s="183" t="s">
        <v>934</v>
      </c>
      <c r="G184" s="41" t="s">
        <v>923</v>
      </c>
    </row>
    <row r="185" spans="1:7" ht="17.399999999999999">
      <c r="A185" s="41">
        <v>184</v>
      </c>
      <c r="B185" s="41" t="s">
        <v>1355</v>
      </c>
      <c r="C185" s="41" t="s">
        <v>1110</v>
      </c>
      <c r="D185" s="163" t="s">
        <v>119</v>
      </c>
      <c r="E185" s="164">
        <v>43218</v>
      </c>
      <c r="F185" s="183" t="s">
        <v>934</v>
      </c>
      <c r="G185" s="41" t="s">
        <v>923</v>
      </c>
    </row>
    <row r="186" spans="1:7">
      <c r="A186" s="41">
        <v>185</v>
      </c>
      <c r="B186" s="41" t="s">
        <v>1113</v>
      </c>
      <c r="C186" s="243" t="s">
        <v>1114</v>
      </c>
      <c r="D186" s="163" t="s">
        <v>1115</v>
      </c>
      <c r="E186" s="164">
        <v>43329</v>
      </c>
      <c r="F186" s="41" t="s">
        <v>9</v>
      </c>
      <c r="G186" s="41" t="s">
        <v>795</v>
      </c>
    </row>
    <row r="187" spans="1:7">
      <c r="A187" s="41">
        <v>186</v>
      </c>
      <c r="B187" s="41" t="s">
        <v>1355</v>
      </c>
      <c r="C187" s="249" t="s">
        <v>1125</v>
      </c>
      <c r="D187" s="163" t="s">
        <v>119</v>
      </c>
      <c r="E187" s="164">
        <v>43336</v>
      </c>
      <c r="F187" s="41" t="s">
        <v>9</v>
      </c>
      <c r="G187" s="41" t="s">
        <v>923</v>
      </c>
    </row>
    <row r="188" spans="1:7" ht="17.399999999999999">
      <c r="A188" s="41">
        <v>187</v>
      </c>
      <c r="B188" s="41" t="s">
        <v>1153</v>
      </c>
      <c r="C188" s="41" t="s">
        <v>1154</v>
      </c>
      <c r="D188" s="163" t="s">
        <v>134</v>
      </c>
      <c r="E188" s="164">
        <v>43343</v>
      </c>
      <c r="F188" s="183" t="s">
        <v>934</v>
      </c>
      <c r="G188" s="41" t="s">
        <v>923</v>
      </c>
    </row>
    <row r="189" spans="1:7" ht="17.399999999999999">
      <c r="A189" s="41">
        <v>188</v>
      </c>
      <c r="B189" s="41" t="s">
        <v>209</v>
      </c>
      <c r="C189" s="41" t="s">
        <v>1159</v>
      </c>
      <c r="D189" s="163" t="s">
        <v>880</v>
      </c>
      <c r="E189" s="164">
        <v>43351</v>
      </c>
      <c r="F189" s="183" t="s">
        <v>934</v>
      </c>
      <c r="G189" s="41" t="s">
        <v>565</v>
      </c>
    </row>
    <row r="190" spans="1:7" ht="17.399999999999999">
      <c r="A190" s="41">
        <v>189</v>
      </c>
      <c r="B190" s="41" t="s">
        <v>145</v>
      </c>
      <c r="C190" s="41" t="s">
        <v>1163</v>
      </c>
      <c r="D190" s="163" t="s">
        <v>134</v>
      </c>
      <c r="E190" s="164">
        <v>43358</v>
      </c>
      <c r="F190" s="183" t="s">
        <v>934</v>
      </c>
      <c r="G190" s="41" t="s">
        <v>565</v>
      </c>
    </row>
    <row r="191" spans="1:7" ht="17.399999999999999">
      <c r="A191" s="41">
        <v>190</v>
      </c>
      <c r="B191" s="41" t="s">
        <v>136</v>
      </c>
      <c r="C191" s="249" t="s">
        <v>1164</v>
      </c>
      <c r="D191" s="163" t="s">
        <v>151</v>
      </c>
      <c r="E191" s="164">
        <v>43365</v>
      </c>
      <c r="F191" s="183" t="s">
        <v>934</v>
      </c>
      <c r="G191" s="41" t="s">
        <v>923</v>
      </c>
    </row>
    <row r="192" spans="1:7" ht="17.399999999999999">
      <c r="A192" s="41">
        <v>191</v>
      </c>
      <c r="B192" s="41" t="s">
        <v>140</v>
      </c>
      <c r="C192" s="249" t="s">
        <v>1166</v>
      </c>
      <c r="D192" s="163" t="s">
        <v>134</v>
      </c>
      <c r="E192" s="164">
        <v>43372</v>
      </c>
      <c r="F192" s="183" t="s">
        <v>934</v>
      </c>
      <c r="G192" s="41" t="s">
        <v>923</v>
      </c>
    </row>
    <row r="193" spans="1:7" ht="17.399999999999999">
      <c r="A193" s="41">
        <v>192</v>
      </c>
      <c r="B193" s="41" t="s">
        <v>1167</v>
      </c>
      <c r="C193" s="41" t="s">
        <v>419</v>
      </c>
      <c r="D193" s="163" t="s">
        <v>153</v>
      </c>
      <c r="E193" s="164">
        <v>43378</v>
      </c>
      <c r="F193" s="183" t="s">
        <v>934</v>
      </c>
      <c r="G193" s="41" t="s">
        <v>565</v>
      </c>
    </row>
    <row r="194" spans="1:7" ht="17.399999999999999">
      <c r="A194" s="41">
        <v>193</v>
      </c>
      <c r="B194" s="41" t="s">
        <v>1171</v>
      </c>
      <c r="C194" s="41" t="s">
        <v>1172</v>
      </c>
      <c r="D194" s="163" t="s">
        <v>1173</v>
      </c>
      <c r="E194" s="164">
        <v>43386</v>
      </c>
      <c r="F194" s="198" t="s">
        <v>497</v>
      </c>
      <c r="G194" s="41" t="s">
        <v>923</v>
      </c>
    </row>
    <row r="195" spans="1:7" ht="17.399999999999999">
      <c r="A195" s="41">
        <v>194</v>
      </c>
      <c r="B195" s="41" t="s">
        <v>1175</v>
      </c>
      <c r="C195" s="41" t="s">
        <v>1176</v>
      </c>
      <c r="D195" s="163" t="s">
        <v>134</v>
      </c>
      <c r="E195" s="164">
        <v>43393</v>
      </c>
      <c r="F195" s="198" t="s">
        <v>497</v>
      </c>
      <c r="G195" s="41" t="s">
        <v>923</v>
      </c>
    </row>
    <row r="196" spans="1:7" ht="17.399999999999999">
      <c r="A196" s="41">
        <v>195</v>
      </c>
      <c r="B196" s="41" t="s">
        <v>220</v>
      </c>
      <c r="C196" s="41" t="s">
        <v>1180</v>
      </c>
      <c r="D196" s="163" t="s">
        <v>134</v>
      </c>
      <c r="E196" s="164">
        <v>43399</v>
      </c>
      <c r="F196" s="183" t="s">
        <v>934</v>
      </c>
      <c r="G196" s="41" t="s">
        <v>923</v>
      </c>
    </row>
    <row r="197" spans="1:7" ht="17.399999999999999">
      <c r="A197" s="41">
        <v>196</v>
      </c>
      <c r="B197" s="41" t="s">
        <v>622</v>
      </c>
      <c r="C197" s="41" t="s">
        <v>617</v>
      </c>
      <c r="D197" s="163" t="s">
        <v>223</v>
      </c>
      <c r="E197" s="164">
        <v>43408</v>
      </c>
      <c r="F197" s="183" t="s">
        <v>934</v>
      </c>
      <c r="G197" s="41" t="s">
        <v>1183</v>
      </c>
    </row>
    <row r="198" spans="1:7" ht="17.399999999999999">
      <c r="A198" s="41">
        <v>197</v>
      </c>
      <c r="B198" s="94" t="s">
        <v>224</v>
      </c>
      <c r="C198" s="389" t="s">
        <v>1197</v>
      </c>
      <c r="D198" s="194" t="s">
        <v>134</v>
      </c>
      <c r="E198" s="111">
        <v>43429</v>
      </c>
      <c r="F198" s="229" t="s">
        <v>934</v>
      </c>
      <c r="G198" s="41" t="s">
        <v>1183</v>
      </c>
    </row>
    <row r="199" spans="1:7" ht="17.399999999999999">
      <c r="A199" s="41">
        <v>198</v>
      </c>
      <c r="B199" s="41" t="s">
        <v>207</v>
      </c>
      <c r="C199" s="41" t="s">
        <v>1203</v>
      </c>
      <c r="D199" s="163" t="s">
        <v>205</v>
      </c>
      <c r="E199" s="164">
        <v>43434</v>
      </c>
      <c r="F199" s="183" t="s">
        <v>934</v>
      </c>
      <c r="G199" s="41" t="s">
        <v>565</v>
      </c>
    </row>
    <row r="200" spans="1:7" ht="17.399999999999999">
      <c r="A200" s="41">
        <v>199</v>
      </c>
      <c r="B200" s="41" t="s">
        <v>1206</v>
      </c>
      <c r="C200" s="41" t="s">
        <v>1207</v>
      </c>
      <c r="D200" s="163" t="s">
        <v>1208</v>
      </c>
      <c r="E200" s="164">
        <v>43442</v>
      </c>
      <c r="F200" s="198" t="s">
        <v>497</v>
      </c>
      <c r="G200" s="41" t="s">
        <v>923</v>
      </c>
    </row>
    <row r="201" spans="1:7" ht="17.399999999999999">
      <c r="A201" s="41">
        <v>200</v>
      </c>
      <c r="B201" s="41" t="s">
        <v>1209</v>
      </c>
      <c r="C201" s="41" t="s">
        <v>1210</v>
      </c>
      <c r="D201" s="163" t="s">
        <v>134</v>
      </c>
      <c r="E201" s="164">
        <v>43449</v>
      </c>
      <c r="F201" s="198" t="s">
        <v>497</v>
      </c>
      <c r="G201" s="41" t="s">
        <v>565</v>
      </c>
    </row>
    <row r="202" spans="1:7" ht="17.399999999999999">
      <c r="A202" s="41">
        <v>201</v>
      </c>
      <c r="B202" s="41" t="s">
        <v>1354</v>
      </c>
      <c r="C202" s="249" t="s">
        <v>1212</v>
      </c>
      <c r="D202" s="163" t="s">
        <v>134</v>
      </c>
      <c r="E202" s="164">
        <v>43457</v>
      </c>
      <c r="F202" s="183" t="s">
        <v>934</v>
      </c>
      <c r="G202" s="41" t="s">
        <v>923</v>
      </c>
    </row>
    <row r="203" spans="1:7" ht="17.399999999999999">
      <c r="A203" s="41">
        <v>202</v>
      </c>
      <c r="B203" s="94" t="s">
        <v>1355</v>
      </c>
      <c r="C203" s="244" t="s">
        <v>1214</v>
      </c>
      <c r="D203" s="194" t="s">
        <v>119</v>
      </c>
      <c r="E203" s="111" t="s">
        <v>1215</v>
      </c>
      <c r="F203" s="229" t="s">
        <v>934</v>
      </c>
      <c r="G203" s="41" t="s">
        <v>923</v>
      </c>
    </row>
    <row r="204" spans="1:7" ht="17.399999999999999">
      <c r="A204" s="41">
        <v>203</v>
      </c>
      <c r="B204" s="41" t="s">
        <v>950</v>
      </c>
      <c r="C204" s="249" t="s">
        <v>1220</v>
      </c>
      <c r="D204" s="163" t="s">
        <v>134</v>
      </c>
      <c r="E204" s="164">
        <v>43471</v>
      </c>
      <c r="F204" s="183" t="s">
        <v>934</v>
      </c>
      <c r="G204" s="41" t="s">
        <v>1183</v>
      </c>
    </row>
    <row r="205" spans="1:7" ht="17.399999999999999">
      <c r="A205" s="41">
        <v>204</v>
      </c>
      <c r="B205" s="41" t="s">
        <v>698</v>
      </c>
      <c r="C205" s="41" t="s">
        <v>1222</v>
      </c>
      <c r="D205" s="163" t="s">
        <v>700</v>
      </c>
      <c r="E205" s="164">
        <v>43476</v>
      </c>
      <c r="F205" s="198" t="s">
        <v>497</v>
      </c>
      <c r="G205" s="41" t="s">
        <v>565</v>
      </c>
    </row>
    <row r="206" spans="1:7" ht="17.399999999999999">
      <c r="A206" s="94">
        <v>205</v>
      </c>
      <c r="B206" s="232" t="s">
        <v>705</v>
      </c>
      <c r="C206" s="232">
        <v>44835</v>
      </c>
      <c r="D206" s="194" t="s">
        <v>134</v>
      </c>
      <c r="E206" s="111" t="s">
        <v>1224</v>
      </c>
      <c r="F206" s="208" t="s">
        <v>497</v>
      </c>
      <c r="G206" s="41" t="s">
        <v>923</v>
      </c>
    </row>
    <row r="207" spans="1:7" ht="17.399999999999999">
      <c r="A207" s="41">
        <v>206</v>
      </c>
      <c r="B207" s="41" t="s">
        <v>1225</v>
      </c>
      <c r="C207" s="41" t="s">
        <v>1226</v>
      </c>
      <c r="D207" s="163" t="s">
        <v>939</v>
      </c>
      <c r="E207" s="164">
        <v>43491</v>
      </c>
      <c r="F207" s="183" t="s">
        <v>934</v>
      </c>
      <c r="G207" s="41" t="s">
        <v>565</v>
      </c>
    </row>
    <row r="208" spans="1:7" ht="17.399999999999999">
      <c r="A208" s="41">
        <v>207</v>
      </c>
      <c r="B208" s="41" t="s">
        <v>222</v>
      </c>
      <c r="C208" s="41" t="s">
        <v>1233</v>
      </c>
      <c r="D208" s="163" t="s">
        <v>1234</v>
      </c>
      <c r="E208" s="164">
        <v>43512</v>
      </c>
      <c r="F208" s="183" t="s">
        <v>934</v>
      </c>
      <c r="G208" s="41" t="s">
        <v>565</v>
      </c>
    </row>
    <row r="209" spans="1:7" ht="17.399999999999999">
      <c r="A209" s="41">
        <v>208</v>
      </c>
      <c r="B209" s="41" t="s">
        <v>211</v>
      </c>
      <c r="C209" s="41" t="s">
        <v>1235</v>
      </c>
      <c r="D209" s="163" t="s">
        <v>906</v>
      </c>
      <c r="E209" s="164">
        <v>43519</v>
      </c>
      <c r="F209" s="183" t="s">
        <v>934</v>
      </c>
      <c r="G209" s="41" t="s">
        <v>565</v>
      </c>
    </row>
    <row r="210" spans="1:7" ht="17.399999999999999">
      <c r="A210" s="41">
        <v>209</v>
      </c>
      <c r="B210" s="41" t="s">
        <v>568</v>
      </c>
      <c r="C210" s="249" t="s">
        <v>1239</v>
      </c>
      <c r="D210" s="163" t="s">
        <v>134</v>
      </c>
      <c r="E210" s="164">
        <v>43526</v>
      </c>
      <c r="F210" s="183" t="s">
        <v>934</v>
      </c>
      <c r="G210" s="41" t="s">
        <v>923</v>
      </c>
    </row>
    <row r="211" spans="1:7" ht="17.399999999999999">
      <c r="A211" s="41">
        <v>210</v>
      </c>
      <c r="B211" s="41" t="s">
        <v>142</v>
      </c>
      <c r="C211" s="243" t="s">
        <v>1243</v>
      </c>
      <c r="D211" s="163" t="s">
        <v>832</v>
      </c>
      <c r="E211" s="164">
        <v>43547</v>
      </c>
      <c r="F211" s="183" t="s">
        <v>934</v>
      </c>
      <c r="G211" s="41" t="s">
        <v>565</v>
      </c>
    </row>
    <row r="212" spans="1:7" ht="17.399999999999999">
      <c r="A212" s="41">
        <v>211</v>
      </c>
      <c r="B212" s="94" t="s">
        <v>133</v>
      </c>
      <c r="C212" s="232">
        <v>43621</v>
      </c>
      <c r="D212" s="194" t="s">
        <v>134</v>
      </c>
      <c r="E212" s="111">
        <v>43561</v>
      </c>
      <c r="F212" s="229" t="s">
        <v>934</v>
      </c>
      <c r="G212" s="41" t="s">
        <v>565</v>
      </c>
    </row>
    <row r="213" spans="1:7" ht="17.399999999999999">
      <c r="A213" s="41">
        <v>212</v>
      </c>
      <c r="B213" s="41" t="s">
        <v>143</v>
      </c>
      <c r="C213" s="41" t="s">
        <v>1249</v>
      </c>
      <c r="D213" s="163" t="s">
        <v>156</v>
      </c>
      <c r="E213" s="164">
        <v>43568</v>
      </c>
      <c r="F213" s="183" t="s">
        <v>934</v>
      </c>
      <c r="G213" s="41" t="s">
        <v>565</v>
      </c>
    </row>
    <row r="214" spans="1:7" ht="17.399999999999999">
      <c r="A214" s="41">
        <v>213</v>
      </c>
      <c r="B214" s="94" t="s">
        <v>1354</v>
      </c>
      <c r="C214" s="389" t="s">
        <v>1256</v>
      </c>
      <c r="D214" s="194" t="s">
        <v>134</v>
      </c>
      <c r="E214" s="111">
        <v>43217</v>
      </c>
      <c r="F214" s="229" t="s">
        <v>934</v>
      </c>
      <c r="G214" s="41" t="s">
        <v>565</v>
      </c>
    </row>
    <row r="215" spans="1:7">
      <c r="A215" s="41">
        <v>214</v>
      </c>
      <c r="B215" s="94" t="s">
        <v>1355</v>
      </c>
      <c r="C215" s="402" t="s">
        <v>1257</v>
      </c>
      <c r="D215" s="222" t="s">
        <v>119</v>
      </c>
      <c r="E215" s="223">
        <v>43721</v>
      </c>
      <c r="F215" s="41" t="s">
        <v>9</v>
      </c>
      <c r="G215" s="41" t="s">
        <v>1265</v>
      </c>
    </row>
    <row r="216" spans="1:7">
      <c r="A216" s="41">
        <v>215</v>
      </c>
      <c r="B216" s="94" t="s">
        <v>1354</v>
      </c>
      <c r="C216" s="417" t="s">
        <v>1316</v>
      </c>
      <c r="D216" s="222" t="s">
        <v>134</v>
      </c>
      <c r="E216" s="223">
        <v>43728</v>
      </c>
      <c r="F216" s="41" t="s">
        <v>9</v>
      </c>
      <c r="G216" s="41" t="s">
        <v>1265</v>
      </c>
    </row>
    <row r="217" spans="1:7" ht="17.399999999999999">
      <c r="A217" s="41">
        <v>216</v>
      </c>
      <c r="B217" s="94" t="s">
        <v>137</v>
      </c>
      <c r="C217" s="417" t="s">
        <v>1318</v>
      </c>
      <c r="D217" s="222" t="s">
        <v>152</v>
      </c>
      <c r="E217" s="223">
        <v>43736</v>
      </c>
      <c r="F217" s="229" t="s">
        <v>934</v>
      </c>
      <c r="G217" s="41" t="s">
        <v>1265</v>
      </c>
    </row>
    <row r="218" spans="1:7" ht="17.399999999999999">
      <c r="A218" s="2">
        <v>217</v>
      </c>
      <c r="B218" s="41" t="s">
        <v>212</v>
      </c>
      <c r="C218" s="41" t="s">
        <v>1327</v>
      </c>
      <c r="D218" s="41" t="s">
        <v>134</v>
      </c>
      <c r="E218" s="164">
        <v>43742</v>
      </c>
      <c r="F218" s="229" t="s">
        <v>934</v>
      </c>
      <c r="G218" s="41" t="s">
        <v>565</v>
      </c>
    </row>
    <row r="219" spans="1:7" ht="17.399999999999999">
      <c r="A219" s="2">
        <v>218</v>
      </c>
      <c r="B219" s="41" t="s">
        <v>143</v>
      </c>
      <c r="C219" s="41" t="s">
        <v>1334</v>
      </c>
      <c r="D219" s="41" t="s">
        <v>156</v>
      </c>
      <c r="E219" s="164">
        <v>43750</v>
      </c>
      <c r="F219" s="229" t="s">
        <v>934</v>
      </c>
      <c r="G219" s="41" t="s">
        <v>1265</v>
      </c>
    </row>
    <row r="220" spans="1:7" ht="17.399999999999999">
      <c r="A220" s="2">
        <v>219</v>
      </c>
      <c r="B220" s="41" t="s">
        <v>222</v>
      </c>
      <c r="C220" s="41" t="s">
        <v>1336</v>
      </c>
      <c r="D220" s="41" t="s">
        <v>134</v>
      </c>
      <c r="E220" s="164">
        <v>43764</v>
      </c>
      <c r="F220" s="229" t="s">
        <v>934</v>
      </c>
      <c r="G220" s="41" t="s">
        <v>565</v>
      </c>
    </row>
    <row r="221" spans="1:7" ht="17.399999999999999">
      <c r="A221" s="2">
        <v>220</v>
      </c>
      <c r="B221" s="41" t="s">
        <v>211</v>
      </c>
      <c r="C221" s="243" t="s">
        <v>1339</v>
      </c>
      <c r="D221" s="41" t="s">
        <v>1258</v>
      </c>
      <c r="E221" s="164">
        <v>43770</v>
      </c>
      <c r="F221" s="229" t="s">
        <v>934</v>
      </c>
      <c r="G221" s="41" t="s">
        <v>565</v>
      </c>
    </row>
    <row r="222" spans="1:7" ht="17.399999999999999">
      <c r="A222" s="2">
        <v>221</v>
      </c>
      <c r="B222" s="41" t="s">
        <v>568</v>
      </c>
      <c r="C222" s="243" t="s">
        <v>556</v>
      </c>
      <c r="D222" s="41" t="s">
        <v>134</v>
      </c>
      <c r="E222" s="164">
        <v>43778</v>
      </c>
      <c r="F222" s="229" t="s">
        <v>934</v>
      </c>
      <c r="G222" s="41" t="s">
        <v>1265</v>
      </c>
    </row>
    <row r="223" spans="1:7" ht="17.399999999999999">
      <c r="A223" s="2">
        <v>222</v>
      </c>
      <c r="B223" s="41" t="s">
        <v>1171</v>
      </c>
      <c r="C223" s="243" t="s">
        <v>1343</v>
      </c>
      <c r="D223" s="41" t="s">
        <v>1173</v>
      </c>
      <c r="E223" s="164">
        <v>43785</v>
      </c>
      <c r="F223" s="208" t="s">
        <v>497</v>
      </c>
      <c r="G223" s="41" t="s">
        <v>565</v>
      </c>
    </row>
    <row r="224" spans="1:7" ht="17.399999999999999">
      <c r="A224" s="2">
        <v>223</v>
      </c>
      <c r="B224" s="41" t="s">
        <v>1264</v>
      </c>
      <c r="C224" s="243" t="s">
        <v>1347</v>
      </c>
      <c r="D224" s="41" t="s">
        <v>134</v>
      </c>
      <c r="E224" s="164">
        <v>43792</v>
      </c>
      <c r="F224" s="208" t="s">
        <v>497</v>
      </c>
      <c r="G224" s="41" t="s">
        <v>1346</v>
      </c>
    </row>
    <row r="225" spans="1:7" ht="17.399999999999999">
      <c r="A225" s="2">
        <v>224</v>
      </c>
      <c r="B225" s="41" t="s">
        <v>136</v>
      </c>
      <c r="C225" s="243" t="s">
        <v>1348</v>
      </c>
      <c r="D225" s="41" t="s">
        <v>151</v>
      </c>
      <c r="E225" s="164">
        <v>43799</v>
      </c>
      <c r="F225" s="229" t="s">
        <v>934</v>
      </c>
      <c r="G225" s="41" t="s">
        <v>1346</v>
      </c>
    </row>
    <row r="226" spans="1:7" ht="17.399999999999999">
      <c r="A226" s="2">
        <v>225</v>
      </c>
      <c r="B226" s="41" t="s">
        <v>1261</v>
      </c>
      <c r="C226" s="243" t="s">
        <v>1351</v>
      </c>
      <c r="D226" s="41" t="s">
        <v>325</v>
      </c>
      <c r="E226" s="164">
        <v>43806</v>
      </c>
      <c r="F226" s="208" t="s">
        <v>497</v>
      </c>
      <c r="G226" s="41" t="s">
        <v>1346</v>
      </c>
    </row>
    <row r="227" spans="1:7" ht="17.399999999999999">
      <c r="A227" s="2">
        <v>226</v>
      </c>
      <c r="B227" s="41" t="s">
        <v>1262</v>
      </c>
      <c r="C227" s="243" t="s">
        <v>955</v>
      </c>
      <c r="D227" s="41" t="s">
        <v>529</v>
      </c>
      <c r="E227" s="164">
        <v>43812</v>
      </c>
      <c r="F227" s="208" t="s">
        <v>497</v>
      </c>
      <c r="G227" s="41" t="s">
        <v>1352</v>
      </c>
    </row>
    <row r="228" spans="1:7" ht="17.399999999999999">
      <c r="A228" s="2">
        <v>227</v>
      </c>
      <c r="B228" s="41" t="s">
        <v>1354</v>
      </c>
      <c r="C228" s="243" t="s">
        <v>1356</v>
      </c>
      <c r="D228" s="41" t="s">
        <v>134</v>
      </c>
      <c r="E228" s="164">
        <v>43820</v>
      </c>
      <c r="F228" s="229" t="s">
        <v>934</v>
      </c>
      <c r="G228" s="41" t="s">
        <v>1346</v>
      </c>
    </row>
    <row r="229" spans="1:7" ht="17.399999999999999">
      <c r="A229" s="2">
        <v>228</v>
      </c>
      <c r="B229" s="41" t="s">
        <v>1355</v>
      </c>
      <c r="C229" s="243" t="s">
        <v>1358</v>
      </c>
      <c r="D229" s="41" t="s">
        <v>119</v>
      </c>
      <c r="E229" s="164">
        <v>43827</v>
      </c>
      <c r="F229" s="229" t="s">
        <v>934</v>
      </c>
      <c r="G229" s="41" t="s">
        <v>1346</v>
      </c>
    </row>
    <row r="230" spans="1:7" ht="17.399999999999999">
      <c r="A230" s="2">
        <v>229</v>
      </c>
      <c r="B230" s="41" t="s">
        <v>950</v>
      </c>
      <c r="C230" s="243" t="s">
        <v>1359</v>
      </c>
      <c r="D230" s="41" t="s">
        <v>134</v>
      </c>
      <c r="E230" s="164">
        <v>43834</v>
      </c>
      <c r="F230" s="229" t="s">
        <v>934</v>
      </c>
      <c r="G230" s="41" t="s">
        <v>1346</v>
      </c>
    </row>
    <row r="231" spans="1:7" ht="17.399999999999999">
      <c r="A231" s="2">
        <v>230</v>
      </c>
      <c r="B231" s="41" t="s">
        <v>1263</v>
      </c>
      <c r="C231" s="243" t="s">
        <v>1360</v>
      </c>
      <c r="D231" s="41" t="s">
        <v>1362</v>
      </c>
      <c r="E231" s="164">
        <v>43841</v>
      </c>
      <c r="F231" s="208" t="s">
        <v>497</v>
      </c>
      <c r="G231" s="41" t="s">
        <v>795</v>
      </c>
    </row>
    <row r="232" spans="1:7" ht="17.399999999999999">
      <c r="A232" s="2">
        <v>231</v>
      </c>
      <c r="B232" s="41" t="s">
        <v>1175</v>
      </c>
      <c r="C232" s="243" t="s">
        <v>1363</v>
      </c>
      <c r="D232" s="41" t="s">
        <v>134</v>
      </c>
      <c r="E232" s="164">
        <v>43848</v>
      </c>
      <c r="F232" s="208" t="s">
        <v>497</v>
      </c>
      <c r="G232" s="41" t="s">
        <v>1346</v>
      </c>
    </row>
    <row r="233" spans="1:7" ht="17.399999999999999">
      <c r="A233" s="2">
        <v>232</v>
      </c>
      <c r="B233" s="41" t="s">
        <v>139</v>
      </c>
      <c r="C233" s="41" t="s">
        <v>1364</v>
      </c>
      <c r="D233" s="41" t="s">
        <v>153</v>
      </c>
      <c r="E233" s="164">
        <v>43875</v>
      </c>
      <c r="F233" s="224" t="s">
        <v>934</v>
      </c>
      <c r="G233" s="41" t="s">
        <v>1352</v>
      </c>
    </row>
    <row r="234" spans="1:7" ht="17.399999999999999">
      <c r="A234" s="2">
        <v>233</v>
      </c>
      <c r="B234" s="41" t="s">
        <v>224</v>
      </c>
      <c r="C234" s="41" t="s">
        <v>1370</v>
      </c>
      <c r="D234" s="41" t="s">
        <v>1366</v>
      </c>
      <c r="E234" s="164">
        <v>43882</v>
      </c>
      <c r="F234" s="224" t="s">
        <v>934</v>
      </c>
      <c r="G234" s="41" t="s">
        <v>1352</v>
      </c>
    </row>
    <row r="235" spans="1:7" ht="17.399999999999999">
      <c r="A235" s="2">
        <v>234</v>
      </c>
      <c r="B235" s="41" t="s">
        <v>140</v>
      </c>
      <c r="C235" s="41" t="s">
        <v>1379</v>
      </c>
      <c r="D235" s="41" t="s">
        <v>134</v>
      </c>
      <c r="E235" s="164">
        <v>43890</v>
      </c>
      <c r="F235" s="224" t="s">
        <v>934</v>
      </c>
      <c r="G235" s="41"/>
    </row>
    <row r="236" spans="1:7" ht="17.399999999999999">
      <c r="A236" s="2">
        <v>235</v>
      </c>
      <c r="B236" s="41" t="s">
        <v>1355</v>
      </c>
      <c r="C236" s="41" t="s">
        <v>1408</v>
      </c>
      <c r="D236" s="41" t="s">
        <v>119</v>
      </c>
      <c r="E236" s="164">
        <v>44064</v>
      </c>
      <c r="F236" s="224" t="s">
        <v>934</v>
      </c>
      <c r="G236" s="41" t="s">
        <v>1346</v>
      </c>
    </row>
    <row r="237" spans="1:7" ht="17.399999999999999">
      <c r="A237" s="2">
        <v>236</v>
      </c>
      <c r="B237" s="41" t="s">
        <v>1354</v>
      </c>
      <c r="C237" s="173" t="s">
        <v>1418</v>
      </c>
      <c r="D237" s="41" t="s">
        <v>134</v>
      </c>
      <c r="E237" s="164">
        <v>44073</v>
      </c>
      <c r="F237" s="224" t="s">
        <v>934</v>
      </c>
      <c r="G237" s="41" t="s">
        <v>1346</v>
      </c>
    </row>
    <row r="238" spans="1:7" ht="17.399999999999999">
      <c r="A238" s="2">
        <v>237</v>
      </c>
      <c r="B238" s="41" t="s">
        <v>145</v>
      </c>
      <c r="C238" s="249" t="s">
        <v>408</v>
      </c>
      <c r="D238" s="41" t="s">
        <v>134</v>
      </c>
      <c r="E238" s="164">
        <v>44106</v>
      </c>
      <c r="F238" s="224" t="s">
        <v>934</v>
      </c>
      <c r="G238" s="41" t="s">
        <v>1346</v>
      </c>
    </row>
    <row r="239" spans="1:7" ht="17.399999999999999">
      <c r="A239" s="2">
        <v>238</v>
      </c>
      <c r="B239" s="41" t="s">
        <v>136</v>
      </c>
      <c r="C239" s="41" t="s">
        <v>243</v>
      </c>
      <c r="D239" s="41" t="s">
        <v>151</v>
      </c>
      <c r="E239" s="164">
        <v>44113</v>
      </c>
      <c r="F239" s="224" t="s">
        <v>934</v>
      </c>
      <c r="G239" s="41" t="s">
        <v>1346</v>
      </c>
    </row>
    <row r="240" spans="1:7" ht="17.399999999999999">
      <c r="A240" s="2">
        <v>239</v>
      </c>
      <c r="B240" s="41" t="s">
        <v>146</v>
      </c>
      <c r="C240" s="41" t="s">
        <v>1426</v>
      </c>
      <c r="D240" s="41" t="s">
        <v>580</v>
      </c>
      <c r="E240" s="164">
        <v>44127</v>
      </c>
      <c r="F240" s="224" t="s">
        <v>934</v>
      </c>
      <c r="G240" s="41" t="s">
        <v>1352</v>
      </c>
    </row>
    <row r="241" spans="1:7" ht="17.399999999999999">
      <c r="A241" s="2">
        <v>240</v>
      </c>
      <c r="B241" s="41" t="s">
        <v>140</v>
      </c>
      <c r="C241" s="41" t="s">
        <v>588</v>
      </c>
      <c r="D241" s="41" t="s">
        <v>134</v>
      </c>
      <c r="E241" s="164">
        <v>44137</v>
      </c>
      <c r="F241" s="224" t="s">
        <v>934</v>
      </c>
      <c r="G241" s="41" t="s">
        <v>1352</v>
      </c>
    </row>
    <row r="242" spans="1:7" ht="17.399999999999999">
      <c r="A242" s="2">
        <v>241</v>
      </c>
      <c r="B242" s="41" t="s">
        <v>143</v>
      </c>
      <c r="C242" s="41" t="s">
        <v>1428</v>
      </c>
      <c r="D242" s="41" t="s">
        <v>156</v>
      </c>
      <c r="E242" s="164">
        <v>44143</v>
      </c>
      <c r="F242" s="224" t="s">
        <v>934</v>
      </c>
      <c r="G242" s="41" t="s">
        <v>1346</v>
      </c>
    </row>
    <row r="243" spans="1:7" ht="17.399999999999999">
      <c r="A243" s="2">
        <v>242</v>
      </c>
      <c r="B243" s="41" t="s">
        <v>138</v>
      </c>
      <c r="C243" s="41" t="s">
        <v>238</v>
      </c>
      <c r="D243" s="41" t="s">
        <v>134</v>
      </c>
      <c r="E243" s="164">
        <v>44151</v>
      </c>
      <c r="F243" s="224" t="s">
        <v>934</v>
      </c>
      <c r="G243" s="41" t="s">
        <v>1346</v>
      </c>
    </row>
    <row r="244" spans="1:7" ht="17.399999999999999">
      <c r="A244" s="2">
        <v>243</v>
      </c>
      <c r="B244" s="41" t="s">
        <v>133</v>
      </c>
      <c r="C244" s="173" t="s">
        <v>1436</v>
      </c>
      <c r="D244" s="41" t="s">
        <v>134</v>
      </c>
      <c r="E244" s="164">
        <v>44157</v>
      </c>
      <c r="F244" s="224" t="s">
        <v>934</v>
      </c>
      <c r="G244" s="41" t="s">
        <v>1346</v>
      </c>
    </row>
    <row r="245" spans="1:7" ht="17.399999999999999">
      <c r="A245" s="2">
        <v>244</v>
      </c>
      <c r="B245" s="41" t="s">
        <v>142</v>
      </c>
      <c r="C245" s="173" t="s">
        <v>1437</v>
      </c>
      <c r="D245" s="41" t="s">
        <v>832</v>
      </c>
      <c r="E245" s="164">
        <v>44165</v>
      </c>
      <c r="F245" s="224" t="s">
        <v>934</v>
      </c>
      <c r="G245" s="41" t="s">
        <v>1346</v>
      </c>
    </row>
    <row r="246" spans="1:7" ht="17.399999999999999">
      <c r="A246" s="2">
        <v>245</v>
      </c>
      <c r="B246" s="41" t="s">
        <v>1449</v>
      </c>
      <c r="C246" s="173" t="s">
        <v>431</v>
      </c>
      <c r="D246" s="41" t="s">
        <v>134</v>
      </c>
      <c r="E246" s="164">
        <v>44177</v>
      </c>
      <c r="F246" s="208" t="s">
        <v>497</v>
      </c>
      <c r="G246" s="41" t="s">
        <v>1346</v>
      </c>
    </row>
    <row r="247" spans="1:7" ht="17.399999999999999">
      <c r="A247" s="2">
        <v>246</v>
      </c>
      <c r="B247" s="41" t="s">
        <v>527</v>
      </c>
      <c r="C247" s="173" t="s">
        <v>1452</v>
      </c>
      <c r="D247" s="41" t="s">
        <v>529</v>
      </c>
      <c r="E247" s="164">
        <v>44183</v>
      </c>
      <c r="F247" s="208" t="s">
        <v>497</v>
      </c>
      <c r="G247" s="41" t="s">
        <v>1346</v>
      </c>
    </row>
    <row r="248" spans="1:7" ht="17.399999999999999">
      <c r="A248" s="2">
        <v>247</v>
      </c>
      <c r="B248" s="41" t="s">
        <v>1355</v>
      </c>
      <c r="C248" s="173" t="s">
        <v>1453</v>
      </c>
      <c r="D248" s="41" t="s">
        <v>119</v>
      </c>
      <c r="E248" s="164">
        <v>44198</v>
      </c>
      <c r="F248" s="224" t="s">
        <v>934</v>
      </c>
      <c r="G248" s="41" t="s">
        <v>1183</v>
      </c>
    </row>
    <row r="249" spans="1:7" ht="17.399999999999999">
      <c r="A249" s="2">
        <v>248</v>
      </c>
      <c r="B249" s="41" t="s">
        <v>1354</v>
      </c>
      <c r="C249" s="173" t="s">
        <v>1454</v>
      </c>
      <c r="D249" s="41" t="s">
        <v>134</v>
      </c>
      <c r="E249" s="164">
        <v>44205</v>
      </c>
      <c r="F249" s="224" t="s">
        <v>934</v>
      </c>
      <c r="G249" s="41" t="s">
        <v>1183</v>
      </c>
    </row>
    <row r="250" spans="1:7" ht="17.399999999999999">
      <c r="A250" s="2">
        <v>249</v>
      </c>
      <c r="B250" s="41" t="s">
        <v>1460</v>
      </c>
      <c r="C250" s="173" t="s">
        <v>1459</v>
      </c>
      <c r="D250" s="41" t="s">
        <v>134</v>
      </c>
      <c r="E250" s="164">
        <v>44219</v>
      </c>
      <c r="F250" s="224" t="s">
        <v>934</v>
      </c>
      <c r="G250" s="41" t="s">
        <v>1183</v>
      </c>
    </row>
    <row r="251" spans="1:7" ht="17.399999999999999">
      <c r="A251" s="2">
        <v>250</v>
      </c>
      <c r="B251" s="41" t="s">
        <v>207</v>
      </c>
      <c r="C251" s="173" t="s">
        <v>1465</v>
      </c>
      <c r="D251" s="41" t="s">
        <v>205</v>
      </c>
      <c r="E251" s="164">
        <v>44247</v>
      </c>
      <c r="F251" s="224" t="s">
        <v>934</v>
      </c>
      <c r="G251" s="41" t="s">
        <v>1352</v>
      </c>
    </row>
    <row r="252" spans="1:7" ht="17.399999999999999">
      <c r="A252" s="2">
        <v>251</v>
      </c>
      <c r="B252" s="41" t="s">
        <v>212</v>
      </c>
      <c r="C252" s="173" t="s">
        <v>681</v>
      </c>
      <c r="D252" s="41" t="s">
        <v>134</v>
      </c>
      <c r="E252" s="164">
        <v>44254</v>
      </c>
      <c r="F252" s="224" t="s">
        <v>934</v>
      </c>
      <c r="G252" s="41" t="s">
        <v>1352</v>
      </c>
    </row>
    <row r="253" spans="1:7" ht="17.399999999999999">
      <c r="A253" s="2">
        <v>252</v>
      </c>
      <c r="B253" s="41" t="s">
        <v>568</v>
      </c>
      <c r="C253" s="173" t="s">
        <v>1466</v>
      </c>
      <c r="D253" s="41" t="s">
        <v>134</v>
      </c>
      <c r="E253" s="164">
        <v>44261</v>
      </c>
      <c r="F253" s="224" t="s">
        <v>934</v>
      </c>
      <c r="G253" s="41" t="s">
        <v>1352</v>
      </c>
    </row>
    <row r="254" spans="1:7" ht="17.399999999999999">
      <c r="A254" s="2">
        <v>253</v>
      </c>
      <c r="B254" s="41" t="s">
        <v>222</v>
      </c>
      <c r="C254" s="173" t="s">
        <v>1471</v>
      </c>
      <c r="D254" s="41" t="s">
        <v>134</v>
      </c>
      <c r="E254" s="164">
        <v>44267</v>
      </c>
      <c r="F254" s="224" t="s">
        <v>934</v>
      </c>
      <c r="G254" s="41" t="s">
        <v>1265</v>
      </c>
    </row>
    <row r="255" spans="1:7" ht="17.399999999999999">
      <c r="A255" s="2">
        <v>254</v>
      </c>
      <c r="B255" s="41" t="s">
        <v>211</v>
      </c>
      <c r="C255" s="173" t="s">
        <v>1477</v>
      </c>
      <c r="D255" s="41" t="s">
        <v>1258</v>
      </c>
      <c r="E255" s="164">
        <v>44274</v>
      </c>
      <c r="F255" s="224" t="s">
        <v>934</v>
      </c>
      <c r="G255" s="41" t="s">
        <v>1352</v>
      </c>
    </row>
    <row r="256" spans="1:7" ht="17.399999999999999">
      <c r="A256" s="2">
        <v>255</v>
      </c>
      <c r="B256" s="41" t="s">
        <v>1481</v>
      </c>
      <c r="C256" s="173" t="s">
        <v>1480</v>
      </c>
      <c r="D256" s="41" t="s">
        <v>134</v>
      </c>
      <c r="E256" s="164">
        <v>44288</v>
      </c>
      <c r="F256" s="208" t="s">
        <v>497</v>
      </c>
      <c r="G256" s="41" t="s">
        <v>1352</v>
      </c>
    </row>
    <row r="257" spans="1:7">
      <c r="A257" s="2">
        <v>256</v>
      </c>
      <c r="B257" s="41" t="s">
        <v>137</v>
      </c>
      <c r="C257" s="41" t="s">
        <v>1489</v>
      </c>
      <c r="D257" s="41" t="s">
        <v>152</v>
      </c>
      <c r="E257" s="164">
        <v>44309</v>
      </c>
      <c r="F257" s="465" t="s">
        <v>1487</v>
      </c>
      <c r="G257" s="41" t="s">
        <v>1183</v>
      </c>
    </row>
    <row r="258" spans="1:7">
      <c r="A258" s="2">
        <v>257</v>
      </c>
      <c r="B258" s="41" t="s">
        <v>1354</v>
      </c>
      <c r="C258" s="41" t="s">
        <v>1498</v>
      </c>
      <c r="D258" s="41" t="s">
        <v>134</v>
      </c>
      <c r="E258" s="164">
        <v>44323</v>
      </c>
      <c r="F258" s="465" t="s">
        <v>1487</v>
      </c>
      <c r="G258" s="41" t="s">
        <v>1352</v>
      </c>
    </row>
    <row r="259" spans="1:7">
      <c r="A259" s="2">
        <v>258</v>
      </c>
      <c r="B259" s="41" t="s">
        <v>1355</v>
      </c>
      <c r="C259" s="41" t="s">
        <v>1500</v>
      </c>
      <c r="D259" s="41" t="s">
        <v>119</v>
      </c>
      <c r="E259" s="164">
        <v>44331</v>
      </c>
      <c r="F259" s="465" t="s">
        <v>1487</v>
      </c>
      <c r="G259" s="41" t="s">
        <v>1352</v>
      </c>
    </row>
    <row r="260" spans="1:7">
      <c r="A260" s="2">
        <v>259</v>
      </c>
      <c r="B260" s="41" t="s">
        <v>622</v>
      </c>
      <c r="C260" s="41" t="s">
        <v>1501</v>
      </c>
      <c r="D260" s="41" t="s">
        <v>223</v>
      </c>
      <c r="E260" s="164">
        <v>44352</v>
      </c>
      <c r="F260" s="465" t="s">
        <v>1487</v>
      </c>
      <c r="G260" s="41" t="s">
        <v>795</v>
      </c>
    </row>
    <row r="261" spans="1:7">
      <c r="A261" s="2">
        <v>260</v>
      </c>
      <c r="B261" s="41" t="s">
        <v>224</v>
      </c>
      <c r="C261" s="173" t="s">
        <v>1505</v>
      </c>
      <c r="D261" s="41" t="s">
        <v>134</v>
      </c>
      <c r="E261" s="164">
        <v>44358</v>
      </c>
      <c r="F261" s="465" t="s">
        <v>1487</v>
      </c>
      <c r="G261" s="41" t="s">
        <v>1183</v>
      </c>
    </row>
    <row r="262" spans="1:7">
      <c r="A262" s="2">
        <v>261</v>
      </c>
      <c r="B262" s="41" t="s">
        <v>1534</v>
      </c>
      <c r="C262" s="41" t="s">
        <v>1535</v>
      </c>
      <c r="D262" s="41" t="s">
        <v>1536</v>
      </c>
      <c r="E262" s="164">
        <v>44442</v>
      </c>
      <c r="F262" s="41" t="s">
        <v>9</v>
      </c>
      <c r="G262" s="41" t="s">
        <v>1346</v>
      </c>
    </row>
    <row r="263" spans="1:7" ht="17.399999999999999">
      <c r="A263" s="2">
        <v>262</v>
      </c>
      <c r="B263" s="41" t="s">
        <v>1557</v>
      </c>
      <c r="C263" s="41" t="s">
        <v>1556</v>
      </c>
      <c r="D263" s="41" t="s">
        <v>134</v>
      </c>
      <c r="E263" s="164">
        <v>44463</v>
      </c>
      <c r="F263" s="224" t="s">
        <v>1516</v>
      </c>
      <c r="G263" s="41" t="s">
        <v>1346</v>
      </c>
    </row>
    <row r="264" spans="1:7" ht="17.399999999999999">
      <c r="A264" s="2">
        <v>263</v>
      </c>
      <c r="B264" s="41" t="s">
        <v>138</v>
      </c>
      <c r="C264" s="249" t="s">
        <v>1560</v>
      </c>
      <c r="D264" s="41" t="s">
        <v>134</v>
      </c>
      <c r="E264" s="164">
        <v>44471</v>
      </c>
      <c r="F264" s="224" t="s">
        <v>1516</v>
      </c>
      <c r="G264" s="41" t="s">
        <v>1346</v>
      </c>
    </row>
    <row r="265" spans="1:7" ht="17.399999999999999">
      <c r="A265" s="2">
        <v>264</v>
      </c>
      <c r="B265" s="41" t="s">
        <v>146</v>
      </c>
      <c r="C265" s="249" t="s">
        <v>1564</v>
      </c>
      <c r="D265" s="41" t="s">
        <v>1565</v>
      </c>
      <c r="E265" s="164">
        <v>44478</v>
      </c>
      <c r="F265" s="224" t="s">
        <v>1516</v>
      </c>
      <c r="G265" s="41" t="s">
        <v>1563</v>
      </c>
    </row>
    <row r="266" spans="1:7" ht="17.399999999999999">
      <c r="A266" s="2">
        <v>265</v>
      </c>
      <c r="B266" s="41" t="s">
        <v>568</v>
      </c>
      <c r="C266" s="173" t="s">
        <v>1568</v>
      </c>
      <c r="D266" s="41" t="s">
        <v>134</v>
      </c>
      <c r="E266" s="164">
        <v>44485</v>
      </c>
      <c r="F266" s="224" t="s">
        <v>1516</v>
      </c>
      <c r="G266" s="41" t="s">
        <v>1346</v>
      </c>
    </row>
    <row r="267" spans="1:7" ht="17.399999999999999">
      <c r="A267" s="2">
        <v>266</v>
      </c>
      <c r="B267" s="41" t="s">
        <v>1460</v>
      </c>
      <c r="C267" s="173" t="s">
        <v>755</v>
      </c>
      <c r="D267" s="41" t="s">
        <v>134</v>
      </c>
      <c r="E267" s="164">
        <v>44492</v>
      </c>
      <c r="F267" s="224" t="s">
        <v>1516</v>
      </c>
      <c r="G267" s="41" t="s">
        <v>1346</v>
      </c>
    </row>
    <row r="268" spans="1:7" ht="17.399999999999999">
      <c r="A268" s="2">
        <v>267</v>
      </c>
      <c r="B268" s="41" t="s">
        <v>208</v>
      </c>
      <c r="C268" s="173" t="s">
        <v>1569</v>
      </c>
      <c r="D268" s="41" t="s">
        <v>134</v>
      </c>
      <c r="E268" s="164">
        <v>44541</v>
      </c>
      <c r="F268" s="208" t="s">
        <v>497</v>
      </c>
      <c r="G268" s="41" t="s">
        <v>1346</v>
      </c>
    </row>
    <row r="269" spans="1:7" ht="17.399999999999999">
      <c r="A269" s="2">
        <v>268</v>
      </c>
      <c r="B269" s="41" t="s">
        <v>1579</v>
      </c>
      <c r="C269" s="173" t="s">
        <v>1580</v>
      </c>
      <c r="D269" s="41" t="s">
        <v>1571</v>
      </c>
      <c r="E269" s="164">
        <v>44547</v>
      </c>
      <c r="F269" s="208" t="s">
        <v>497</v>
      </c>
      <c r="G269" s="41" t="s">
        <v>1352</v>
      </c>
    </row>
    <row r="270" spans="1:7" ht="17.399999999999999">
      <c r="A270" s="2">
        <v>269</v>
      </c>
      <c r="B270" s="41" t="s">
        <v>1354</v>
      </c>
      <c r="C270" s="173" t="s">
        <v>1582</v>
      </c>
      <c r="D270" s="41" t="s">
        <v>134</v>
      </c>
      <c r="E270" s="164">
        <v>44554</v>
      </c>
      <c r="F270" s="224" t="s">
        <v>1516</v>
      </c>
      <c r="G270" s="41" t="s">
        <v>1346</v>
      </c>
    </row>
    <row r="271" spans="1:7" ht="17.399999999999999">
      <c r="A271" s="2">
        <v>270</v>
      </c>
      <c r="B271" s="41" t="s">
        <v>689</v>
      </c>
      <c r="C271" s="173" t="s">
        <v>1591</v>
      </c>
      <c r="D271" s="41" t="s">
        <v>134</v>
      </c>
      <c r="E271" s="164">
        <v>44583</v>
      </c>
      <c r="F271" s="208" t="s">
        <v>497</v>
      </c>
      <c r="G271" s="41" t="s">
        <v>1183</v>
      </c>
    </row>
    <row r="272" spans="1:7" ht="17.399999999999999">
      <c r="A272" s="2">
        <v>271</v>
      </c>
      <c r="B272" s="41" t="s">
        <v>224</v>
      </c>
      <c r="C272" s="173" t="s">
        <v>1592</v>
      </c>
      <c r="D272" s="41" t="s">
        <v>134</v>
      </c>
      <c r="E272" s="164">
        <v>44590</v>
      </c>
      <c r="F272" s="224" t="s">
        <v>1516</v>
      </c>
      <c r="G272" s="41" t="s">
        <v>1183</v>
      </c>
    </row>
    <row r="273" spans="1:7" ht="17.399999999999999">
      <c r="A273" s="2">
        <v>272</v>
      </c>
      <c r="B273" s="41" t="s">
        <v>1595</v>
      </c>
      <c r="C273" s="173" t="s">
        <v>1594</v>
      </c>
      <c r="D273" s="41" t="s">
        <v>134</v>
      </c>
      <c r="E273" s="164">
        <v>44617</v>
      </c>
      <c r="F273" s="224" t="s">
        <v>1516</v>
      </c>
      <c r="G273" s="41" t="s">
        <v>1563</v>
      </c>
    </row>
    <row r="274" spans="1:7" ht="17.399999999999999">
      <c r="A274" s="2">
        <v>273</v>
      </c>
      <c r="B274" s="41" t="s">
        <v>207</v>
      </c>
      <c r="C274" s="173" t="s">
        <v>1596</v>
      </c>
      <c r="D274" s="41" t="s">
        <v>134</v>
      </c>
      <c r="E274" s="164">
        <v>44626</v>
      </c>
      <c r="F274" s="224" t="s">
        <v>1516</v>
      </c>
      <c r="G274" s="41" t="s">
        <v>1597</v>
      </c>
    </row>
    <row r="275" spans="1:7" ht="17.399999999999999">
      <c r="A275" s="2">
        <v>274</v>
      </c>
      <c r="B275" s="41" t="s">
        <v>1602</v>
      </c>
      <c r="C275" s="173" t="s">
        <v>1600</v>
      </c>
      <c r="D275" s="41" t="s">
        <v>1601</v>
      </c>
      <c r="E275" s="164">
        <v>44633</v>
      </c>
      <c r="F275" s="224" t="s">
        <v>1516</v>
      </c>
      <c r="G275" s="41" t="s">
        <v>1597</v>
      </c>
    </row>
    <row r="276" spans="1:7" ht="17.399999999999999">
      <c r="A276" s="2">
        <v>275</v>
      </c>
      <c r="B276" s="41" t="s">
        <v>1608</v>
      </c>
      <c r="C276" s="173" t="s">
        <v>1607</v>
      </c>
      <c r="D276" s="41" t="s">
        <v>1542</v>
      </c>
      <c r="E276" s="164">
        <v>44639</v>
      </c>
      <c r="F276" s="224" t="s">
        <v>1516</v>
      </c>
      <c r="G276" s="41" t="s">
        <v>1597</v>
      </c>
    </row>
    <row r="277" spans="1:7" ht="17.399999999999999">
      <c r="A277" s="2">
        <v>276</v>
      </c>
      <c r="B277" s="41" t="s">
        <v>219</v>
      </c>
      <c r="C277" s="173" t="s">
        <v>1614</v>
      </c>
      <c r="D277" s="41" t="s">
        <v>134</v>
      </c>
      <c r="E277" s="164">
        <v>44646</v>
      </c>
      <c r="F277" s="224" t="s">
        <v>1516</v>
      </c>
      <c r="G277" s="41" t="s">
        <v>1183</v>
      </c>
    </row>
    <row r="278" spans="1:7" ht="17.399999999999999">
      <c r="A278" s="2">
        <v>277</v>
      </c>
      <c r="B278" s="41" t="s">
        <v>139</v>
      </c>
      <c r="C278" s="173" t="s">
        <v>1615</v>
      </c>
      <c r="D278" s="41" t="s">
        <v>153</v>
      </c>
      <c r="E278" s="164">
        <v>44652</v>
      </c>
      <c r="F278" s="224" t="s">
        <v>1516</v>
      </c>
      <c r="G278" s="41" t="s">
        <v>1183</v>
      </c>
    </row>
    <row r="279" spans="1:7" ht="17.399999999999999">
      <c r="A279" s="2">
        <v>278</v>
      </c>
      <c r="B279" s="41" t="s">
        <v>1572</v>
      </c>
      <c r="C279" s="173" t="s">
        <v>914</v>
      </c>
      <c r="D279" s="41" t="s">
        <v>1619</v>
      </c>
      <c r="E279" s="164">
        <v>44660</v>
      </c>
      <c r="F279" s="208" t="s">
        <v>497</v>
      </c>
      <c r="G279" s="41" t="s">
        <v>1618</v>
      </c>
    </row>
    <row r="280" spans="1:7" ht="17.399999999999999">
      <c r="A280" s="2">
        <v>279</v>
      </c>
      <c r="B280" s="41" t="s">
        <v>1488</v>
      </c>
      <c r="C280" s="173" t="s">
        <v>1620</v>
      </c>
      <c r="D280" s="41" t="s">
        <v>152</v>
      </c>
      <c r="E280" s="164">
        <v>44673</v>
      </c>
      <c r="F280" s="224" t="s">
        <v>1516</v>
      </c>
      <c r="G280" s="41" t="s">
        <v>1618</v>
      </c>
    </row>
    <row r="281" spans="1:7" ht="17.399999999999999">
      <c r="A281" s="2">
        <v>280</v>
      </c>
      <c r="B281" s="41" t="s">
        <v>212</v>
      </c>
      <c r="C281" s="173" t="s">
        <v>1625</v>
      </c>
      <c r="D281" s="41" t="s">
        <v>134</v>
      </c>
      <c r="E281" s="164">
        <v>44681</v>
      </c>
      <c r="F281" s="224" t="s">
        <v>1516</v>
      </c>
      <c r="G281" s="41" t="s">
        <v>1183</v>
      </c>
    </row>
    <row r="282" spans="1:7" ht="17.399999999999999">
      <c r="A282" s="2">
        <v>281</v>
      </c>
      <c r="B282" s="41" t="s">
        <v>1541</v>
      </c>
      <c r="C282" s="41" t="s">
        <v>963</v>
      </c>
      <c r="D282" s="41" t="s">
        <v>223</v>
      </c>
      <c r="E282" s="164">
        <v>44687</v>
      </c>
      <c r="F282" s="224" t="s">
        <v>1516</v>
      </c>
      <c r="G282" s="41" t="s">
        <v>1183</v>
      </c>
    </row>
    <row r="283" spans="1:7" ht="17.399999999999999">
      <c r="A283" s="2">
        <v>282</v>
      </c>
      <c r="B283" s="41" t="s">
        <v>1355</v>
      </c>
      <c r="C283" s="41" t="s">
        <v>1630</v>
      </c>
      <c r="D283" s="41" t="s">
        <v>119</v>
      </c>
      <c r="E283" s="164">
        <v>44695</v>
      </c>
      <c r="F283" s="224" t="s">
        <v>1516</v>
      </c>
      <c r="G283" s="41" t="s">
        <v>1183</v>
      </c>
    </row>
    <row r="284" spans="1:7" ht="17.399999999999999">
      <c r="A284" s="2">
        <v>283</v>
      </c>
      <c r="B284" s="41" t="s">
        <v>1633</v>
      </c>
      <c r="C284" s="41" t="s">
        <v>1632</v>
      </c>
      <c r="D284" s="41" t="s">
        <v>880</v>
      </c>
      <c r="E284" s="164">
        <v>44702</v>
      </c>
      <c r="F284" s="224" t="s">
        <v>1516</v>
      </c>
      <c r="G284" s="41" t="s">
        <v>1183</v>
      </c>
    </row>
    <row r="285" spans="1:7">
      <c r="A285" s="2">
        <v>284</v>
      </c>
      <c r="B285" s="41" t="s">
        <v>1638</v>
      </c>
      <c r="C285" s="41" t="s">
        <v>1639</v>
      </c>
      <c r="D285" s="41" t="s">
        <v>1642</v>
      </c>
      <c r="E285" s="164">
        <v>44807</v>
      </c>
      <c r="F285" s="41" t="s">
        <v>9</v>
      </c>
      <c r="G285" s="41" t="s">
        <v>1183</v>
      </c>
    </row>
    <row r="286" spans="1:7" ht="17.399999999999999">
      <c r="A286" s="2">
        <v>285</v>
      </c>
      <c r="B286" s="41" t="s">
        <v>222</v>
      </c>
      <c r="C286" s="41" t="s">
        <v>1703</v>
      </c>
      <c r="D286" s="41" t="s">
        <v>134</v>
      </c>
      <c r="E286" s="164">
        <v>44821</v>
      </c>
      <c r="F286" s="224" t="s">
        <v>1516</v>
      </c>
      <c r="G286" s="41" t="s">
        <v>1183</v>
      </c>
    </row>
    <row r="287" spans="1:7" ht="17.399999999999999">
      <c r="A287" s="2">
        <v>286</v>
      </c>
      <c r="B287" s="41" t="s">
        <v>1718</v>
      </c>
      <c r="C287" s="41" t="s">
        <v>1717</v>
      </c>
      <c r="D287" s="41" t="s">
        <v>134</v>
      </c>
      <c r="E287" s="164">
        <v>44827</v>
      </c>
      <c r="F287" s="224" t="s">
        <v>1516</v>
      </c>
      <c r="G287" s="41" t="s">
        <v>1183</v>
      </c>
    </row>
    <row r="288" spans="1:7" ht="17.399999999999999">
      <c r="A288" s="2">
        <v>287</v>
      </c>
      <c r="B288" s="41" t="s">
        <v>142</v>
      </c>
      <c r="C288" s="243" t="s">
        <v>1724</v>
      </c>
      <c r="D288" s="41" t="s">
        <v>1721</v>
      </c>
      <c r="E288" s="164">
        <v>44835</v>
      </c>
      <c r="F288" s="224" t="s">
        <v>1516</v>
      </c>
      <c r="G288" s="41" t="s">
        <v>1720</v>
      </c>
    </row>
    <row r="289" spans="1:7" ht="17.399999999999999">
      <c r="A289" s="2">
        <v>288</v>
      </c>
      <c r="B289" s="41" t="s">
        <v>1727</v>
      </c>
      <c r="C289" s="248" t="s">
        <v>1725</v>
      </c>
      <c r="D289" s="41" t="s">
        <v>134</v>
      </c>
      <c r="E289" s="164">
        <v>44842</v>
      </c>
      <c r="F289" s="224" t="s">
        <v>1516</v>
      </c>
      <c r="G289" s="41" t="s">
        <v>1183</v>
      </c>
    </row>
    <row r="290" spans="1:7" ht="17.399999999999999">
      <c r="A290" s="2">
        <v>289</v>
      </c>
      <c r="B290" s="41" t="s">
        <v>143</v>
      </c>
      <c r="C290" s="248" t="s">
        <v>1739</v>
      </c>
      <c r="D290" s="41" t="s">
        <v>156</v>
      </c>
      <c r="E290" s="164">
        <v>44849</v>
      </c>
      <c r="F290" s="224" t="s">
        <v>1516</v>
      </c>
      <c r="G290" s="41" t="s">
        <v>1183</v>
      </c>
    </row>
    <row r="291" spans="1:7" ht="17.399999999999999">
      <c r="A291" s="2">
        <v>290</v>
      </c>
      <c r="B291" s="41" t="s">
        <v>1460</v>
      </c>
      <c r="C291" s="248" t="s">
        <v>1742</v>
      </c>
      <c r="D291" s="41" t="s">
        <v>134</v>
      </c>
      <c r="E291" s="164">
        <v>44856</v>
      </c>
      <c r="F291" s="224" t="s">
        <v>1516</v>
      </c>
      <c r="G291" s="41" t="s">
        <v>1183</v>
      </c>
    </row>
    <row r="292" spans="1:7" ht="17.399999999999999">
      <c r="A292" s="2">
        <v>291</v>
      </c>
      <c r="B292" s="41" t="s">
        <v>136</v>
      </c>
      <c r="C292" s="248" t="s">
        <v>1743</v>
      </c>
      <c r="D292" s="41" t="s">
        <v>151</v>
      </c>
      <c r="E292" s="164">
        <v>44863</v>
      </c>
      <c r="F292" s="224" t="s">
        <v>1516</v>
      </c>
      <c r="G292" s="41" t="s">
        <v>1744</v>
      </c>
    </row>
    <row r="293" spans="1:7" ht="17.399999999999999">
      <c r="A293" s="2">
        <v>292</v>
      </c>
      <c r="B293" s="41" t="s">
        <v>211</v>
      </c>
      <c r="C293" s="248" t="s">
        <v>1748</v>
      </c>
      <c r="D293" s="41" t="s">
        <v>1258</v>
      </c>
      <c r="E293" s="164">
        <v>44890</v>
      </c>
      <c r="F293" s="224" t="s">
        <v>1516</v>
      </c>
      <c r="G293" s="41" t="s">
        <v>1720</v>
      </c>
    </row>
    <row r="294" spans="1:7" ht="17.399999999999999">
      <c r="A294" s="2">
        <v>293</v>
      </c>
      <c r="B294" s="41" t="s">
        <v>568</v>
      </c>
      <c r="C294" s="248" t="s">
        <v>1754</v>
      </c>
      <c r="D294" s="41" t="s">
        <v>134</v>
      </c>
      <c r="E294" s="164">
        <v>44898</v>
      </c>
      <c r="F294" s="224" t="s">
        <v>1516</v>
      </c>
      <c r="G294" s="41" t="s">
        <v>1183</v>
      </c>
    </row>
    <row r="295" spans="1:7" ht="17.399999999999999">
      <c r="A295" s="2">
        <v>294</v>
      </c>
      <c r="B295" s="41" t="s">
        <v>1760</v>
      </c>
      <c r="C295" s="248" t="s">
        <v>1759</v>
      </c>
      <c r="D295" s="41" t="s">
        <v>134</v>
      </c>
      <c r="E295" s="164">
        <v>44905</v>
      </c>
      <c r="F295" s="208" t="s">
        <v>497</v>
      </c>
      <c r="G295" s="41" t="s">
        <v>1183</v>
      </c>
    </row>
    <row r="296" spans="1:7" ht="17.399999999999999">
      <c r="A296" s="2">
        <v>295</v>
      </c>
      <c r="B296" s="41" t="s">
        <v>1171</v>
      </c>
      <c r="C296" s="248" t="s">
        <v>1761</v>
      </c>
      <c r="D296" s="41" t="s">
        <v>1173</v>
      </c>
      <c r="E296" s="164">
        <v>44913</v>
      </c>
      <c r="F296" s="208" t="s">
        <v>497</v>
      </c>
      <c r="G296" s="41" t="s">
        <v>1763</v>
      </c>
    </row>
    <row r="297" spans="1:7" ht="17.399999999999999">
      <c r="A297" s="2">
        <v>296</v>
      </c>
      <c r="B297" s="41" t="s">
        <v>1355</v>
      </c>
      <c r="C297" s="248" t="s">
        <v>377</v>
      </c>
      <c r="D297" s="41" t="s">
        <v>119</v>
      </c>
      <c r="E297" s="164">
        <v>44919</v>
      </c>
      <c r="F297" s="224" t="s">
        <v>1516</v>
      </c>
      <c r="G297" s="41" t="s">
        <v>1720</v>
      </c>
    </row>
    <row r="298" spans="1:7" ht="17.399999999999999">
      <c r="A298" s="2">
        <v>297</v>
      </c>
      <c r="B298" s="41" t="s">
        <v>1354</v>
      </c>
      <c r="C298" s="248" t="s">
        <v>893</v>
      </c>
      <c r="D298" s="41" t="s">
        <v>134</v>
      </c>
      <c r="E298" s="164">
        <v>44926</v>
      </c>
      <c r="F298" s="224" t="s">
        <v>1516</v>
      </c>
      <c r="G298" s="41" t="s">
        <v>1720</v>
      </c>
    </row>
    <row r="299" spans="1:7" ht="17.399999999999999">
      <c r="A299" s="2">
        <v>298</v>
      </c>
      <c r="B299" s="41" t="s">
        <v>1488</v>
      </c>
      <c r="C299" s="248" t="s">
        <v>370</v>
      </c>
      <c r="D299" s="41" t="s">
        <v>152</v>
      </c>
      <c r="E299" s="164">
        <v>44933</v>
      </c>
      <c r="F299" s="224" t="s">
        <v>1516</v>
      </c>
      <c r="G299" s="41" t="s">
        <v>1720</v>
      </c>
    </row>
    <row r="300" spans="1:7" ht="17.399999999999999">
      <c r="A300" s="2">
        <v>299</v>
      </c>
      <c r="B300" s="41" t="s">
        <v>1175</v>
      </c>
      <c r="C300" s="243" t="s">
        <v>1771</v>
      </c>
      <c r="D300" s="41" t="s">
        <v>134</v>
      </c>
      <c r="E300" s="164">
        <v>44940</v>
      </c>
      <c r="F300" s="208" t="s">
        <v>497</v>
      </c>
      <c r="G300" s="41" t="s">
        <v>1720</v>
      </c>
    </row>
    <row r="301" spans="1:7" ht="17.399999999999999">
      <c r="A301" s="2">
        <v>300</v>
      </c>
      <c r="B301" s="41" t="s">
        <v>1579</v>
      </c>
      <c r="C301" s="243" t="s">
        <v>1772</v>
      </c>
      <c r="D301" s="41" t="s">
        <v>1571</v>
      </c>
      <c r="E301" s="164">
        <v>44946</v>
      </c>
      <c r="F301" s="208" t="s">
        <v>497</v>
      </c>
      <c r="G301" s="41" t="s">
        <v>1720</v>
      </c>
    </row>
    <row r="302" spans="1:7" ht="17.399999999999999">
      <c r="A302" s="2">
        <v>301</v>
      </c>
      <c r="B302" s="41" t="s">
        <v>140</v>
      </c>
      <c r="C302" s="243" t="s">
        <v>1773</v>
      </c>
      <c r="D302" s="41" t="s">
        <v>134</v>
      </c>
      <c r="E302" s="164">
        <v>44955</v>
      </c>
      <c r="F302" s="224" t="s">
        <v>1516</v>
      </c>
      <c r="G302" s="41" t="s">
        <v>1352</v>
      </c>
    </row>
    <row r="303" spans="1:7" ht="17.399999999999999">
      <c r="A303" s="2">
        <v>302</v>
      </c>
      <c r="B303" s="41" t="s">
        <v>133</v>
      </c>
      <c r="C303" s="243" t="s">
        <v>1774</v>
      </c>
      <c r="D303" s="41" t="s">
        <v>134</v>
      </c>
      <c r="E303" s="164">
        <v>44975</v>
      </c>
      <c r="F303" s="224" t="s">
        <v>1516</v>
      </c>
      <c r="G303" s="41" t="s">
        <v>1720</v>
      </c>
    </row>
    <row r="304" spans="1:7" ht="17.399999999999999">
      <c r="A304" s="2">
        <v>303</v>
      </c>
      <c r="B304" s="41" t="s">
        <v>139</v>
      </c>
      <c r="C304" s="243" t="s">
        <v>1775</v>
      </c>
      <c r="D304" s="41" t="s">
        <v>153</v>
      </c>
      <c r="E304" s="164">
        <v>44988</v>
      </c>
      <c r="F304" s="224" t="s">
        <v>1516</v>
      </c>
      <c r="G304" s="41" t="s">
        <v>1720</v>
      </c>
    </row>
    <row r="305" spans="1:12" ht="17.399999999999999">
      <c r="A305" s="2">
        <v>304</v>
      </c>
      <c r="B305" s="41" t="s">
        <v>1707</v>
      </c>
      <c r="C305" s="243" t="s">
        <v>1776</v>
      </c>
      <c r="D305" s="41" t="s">
        <v>134</v>
      </c>
      <c r="E305" s="164">
        <v>45009</v>
      </c>
      <c r="F305" s="224" t="s">
        <v>1516</v>
      </c>
      <c r="G305" s="41" t="s">
        <v>1720</v>
      </c>
    </row>
    <row r="306" spans="1:12" ht="17.399999999999999">
      <c r="A306" s="2">
        <v>305</v>
      </c>
      <c r="B306" s="41" t="s">
        <v>1779</v>
      </c>
      <c r="C306" s="243" t="s">
        <v>1777</v>
      </c>
      <c r="D306" s="41" t="s">
        <v>1778</v>
      </c>
      <c r="E306" s="164">
        <v>45031</v>
      </c>
      <c r="F306" s="224" t="s">
        <v>1516</v>
      </c>
      <c r="G306" s="41" t="s">
        <v>1183</v>
      </c>
    </row>
    <row r="307" spans="1:12" ht="17.399999999999999">
      <c r="A307" s="2">
        <v>306</v>
      </c>
      <c r="B307" s="41" t="s">
        <v>1782</v>
      </c>
      <c r="C307" s="243" t="s">
        <v>1780</v>
      </c>
      <c r="D307" s="41" t="s">
        <v>1781</v>
      </c>
      <c r="E307" s="164">
        <v>45038</v>
      </c>
      <c r="F307" s="224" t="s">
        <v>1516</v>
      </c>
      <c r="G307" s="41" t="s">
        <v>1720</v>
      </c>
      <c r="I307" s="93" t="s">
        <v>312</v>
      </c>
      <c r="J307" s="2" t="s">
        <v>1378</v>
      </c>
      <c r="K307" s="41" t="s">
        <v>1232</v>
      </c>
      <c r="L307" s="2" t="s">
        <v>1377</v>
      </c>
    </row>
    <row r="308" spans="1:12">
      <c r="A308" s="41">
        <v>307</v>
      </c>
      <c r="B308" s="41" t="s">
        <v>1783</v>
      </c>
      <c r="C308" s="454" t="s">
        <v>1790</v>
      </c>
      <c r="D308" s="163" t="s">
        <v>1789</v>
      </c>
      <c r="E308" s="164">
        <v>45164</v>
      </c>
      <c r="F308" s="63" t="s">
        <v>9</v>
      </c>
      <c r="G308" s="41" t="s">
        <v>1791</v>
      </c>
      <c r="I308" s="189" t="s">
        <v>565</v>
      </c>
      <c r="J308" s="2">
        <v>51</v>
      </c>
      <c r="K308" s="41">
        <v>4</v>
      </c>
      <c r="L308" s="2">
        <f>SUM(J308:K308)</f>
        <v>55</v>
      </c>
    </row>
    <row r="309" spans="1:12">
      <c r="A309" s="41">
        <v>308</v>
      </c>
      <c r="B309" s="41" t="s">
        <v>1784</v>
      </c>
      <c r="C309" s="163"/>
      <c r="D309" s="163"/>
      <c r="E309" s="164"/>
      <c r="F309" s="63" t="s">
        <v>9</v>
      </c>
      <c r="G309" s="41"/>
      <c r="I309" s="189" t="s">
        <v>278</v>
      </c>
      <c r="J309" s="2">
        <v>49</v>
      </c>
      <c r="K309" s="41">
        <v>2</v>
      </c>
      <c r="L309" s="2">
        <f>SUM(J309:K309)</f>
        <v>51</v>
      </c>
    </row>
    <row r="310" spans="1:12">
      <c r="A310" s="41">
        <v>309</v>
      </c>
      <c r="B310" s="41" t="s">
        <v>563</v>
      </c>
      <c r="C310" s="41"/>
      <c r="D310" s="163"/>
      <c r="E310" s="164"/>
      <c r="F310" s="63" t="s">
        <v>9</v>
      </c>
      <c r="G310" s="41"/>
      <c r="I310" s="189" t="s">
        <v>923</v>
      </c>
      <c r="J310" s="2">
        <v>28</v>
      </c>
      <c r="K310" s="41">
        <v>2</v>
      </c>
      <c r="L310" s="2">
        <f>SUM(J310:K310)</f>
        <v>30</v>
      </c>
    </row>
    <row r="311" spans="1:12">
      <c r="A311" s="41">
        <v>310</v>
      </c>
      <c r="B311" s="41" t="s">
        <v>139</v>
      </c>
      <c r="C311" s="41"/>
      <c r="D311" s="163"/>
      <c r="E311" s="164"/>
      <c r="F311" s="63" t="s">
        <v>9</v>
      </c>
      <c r="G311" s="41"/>
      <c r="I311" s="189" t="s">
        <v>1183</v>
      </c>
      <c r="J311" s="2">
        <v>24</v>
      </c>
      <c r="K311" s="41">
        <v>1</v>
      </c>
      <c r="L311" s="2">
        <f>SUM(J311:K311)</f>
        <v>25</v>
      </c>
    </row>
    <row r="312" spans="1:12">
      <c r="A312" s="41">
        <v>311</v>
      </c>
      <c r="B312" s="41" t="s">
        <v>1355</v>
      </c>
      <c r="C312" s="243"/>
      <c r="D312" s="163"/>
      <c r="E312" s="164"/>
      <c r="F312" s="63" t="s">
        <v>9</v>
      </c>
      <c r="G312" s="41"/>
      <c r="I312" s="189" t="s">
        <v>1346</v>
      </c>
      <c r="J312" s="2">
        <v>23</v>
      </c>
      <c r="K312" s="41">
        <v>1</v>
      </c>
      <c r="L312" s="2">
        <f>J312+K312</f>
        <v>24</v>
      </c>
    </row>
    <row r="313" spans="1:12" ht="17.399999999999999">
      <c r="A313" s="41">
        <v>312</v>
      </c>
      <c r="B313" s="41" t="s">
        <v>1785</v>
      </c>
      <c r="C313" s="41"/>
      <c r="D313" s="163"/>
      <c r="E313" s="164"/>
      <c r="F313" s="183" t="s">
        <v>1516</v>
      </c>
      <c r="G313" s="41"/>
      <c r="I313" s="189" t="s">
        <v>179</v>
      </c>
      <c r="J313" s="2">
        <v>19</v>
      </c>
      <c r="K313" s="41">
        <v>4</v>
      </c>
      <c r="L313" s="2">
        <f t="shared" ref="L313:L334" si="0">SUM(J313:K313)</f>
        <v>23</v>
      </c>
    </row>
    <row r="314" spans="1:12" ht="17.399999999999999">
      <c r="A314" s="41">
        <v>313</v>
      </c>
      <c r="B314" s="41" t="s">
        <v>207</v>
      </c>
      <c r="C314" s="41"/>
      <c r="D314" s="163"/>
      <c r="E314" s="164"/>
      <c r="F314" s="183" t="s">
        <v>1516</v>
      </c>
      <c r="G314" s="41"/>
      <c r="I314" s="189" t="s">
        <v>159</v>
      </c>
      <c r="J314" s="2">
        <v>15</v>
      </c>
      <c r="K314" s="41">
        <v>2</v>
      </c>
      <c r="L314" s="2">
        <f t="shared" si="0"/>
        <v>17</v>
      </c>
    </row>
    <row r="315" spans="1:12" ht="17.399999999999999">
      <c r="A315" s="41">
        <v>314</v>
      </c>
      <c r="B315" s="41" t="s">
        <v>1595</v>
      </c>
      <c r="C315" s="41"/>
      <c r="D315" s="163"/>
      <c r="E315" s="164"/>
      <c r="F315" s="183" t="s">
        <v>1516</v>
      </c>
      <c r="G315" s="41"/>
      <c r="I315" s="189" t="s">
        <v>1352</v>
      </c>
      <c r="J315" s="2">
        <v>14</v>
      </c>
      <c r="K315" s="41"/>
      <c r="L315" s="2">
        <f t="shared" si="0"/>
        <v>14</v>
      </c>
    </row>
    <row r="316" spans="1:12" ht="17.399999999999999">
      <c r="A316" s="41">
        <v>315</v>
      </c>
      <c r="B316" s="41" t="s">
        <v>1718</v>
      </c>
      <c r="C316" s="41"/>
      <c r="D316" s="163"/>
      <c r="E316" s="164"/>
      <c r="F316" s="183" t="s">
        <v>1516</v>
      </c>
      <c r="G316" s="41"/>
      <c r="I316" s="189" t="s">
        <v>263</v>
      </c>
      <c r="J316" s="2">
        <v>12</v>
      </c>
      <c r="K316" s="41"/>
      <c r="L316" s="2">
        <f t="shared" si="0"/>
        <v>12</v>
      </c>
    </row>
    <row r="317" spans="1:12" ht="17.399999999999999">
      <c r="A317" s="41">
        <v>316</v>
      </c>
      <c r="B317" s="41" t="s">
        <v>1707</v>
      </c>
      <c r="C317" s="41"/>
      <c r="D317" s="163"/>
      <c r="E317" s="164"/>
      <c r="F317" s="183" t="s">
        <v>1516</v>
      </c>
      <c r="G317" s="41"/>
      <c r="I317" s="189" t="s">
        <v>1720</v>
      </c>
      <c r="J317" s="2">
        <v>11</v>
      </c>
      <c r="K317" s="41"/>
      <c r="L317" s="2">
        <f t="shared" si="0"/>
        <v>11</v>
      </c>
    </row>
    <row r="318" spans="1:12" ht="17.399999999999999">
      <c r="A318" s="41">
        <v>317</v>
      </c>
      <c r="B318" s="41" t="s">
        <v>1782</v>
      </c>
      <c r="C318" s="41"/>
      <c r="D318" s="163"/>
      <c r="E318" s="164"/>
      <c r="F318" s="183" t="s">
        <v>1516</v>
      </c>
      <c r="G318" s="41"/>
      <c r="I318" s="189" t="s">
        <v>795</v>
      </c>
      <c r="J318" s="2">
        <v>4</v>
      </c>
      <c r="K318" s="41">
        <v>1</v>
      </c>
      <c r="L318" s="2">
        <f t="shared" si="0"/>
        <v>5</v>
      </c>
    </row>
    <row r="319" spans="1:12" ht="17.399999999999999">
      <c r="A319" s="41">
        <v>318</v>
      </c>
      <c r="B319" s="41" t="s">
        <v>1602</v>
      </c>
      <c r="C319" s="41"/>
      <c r="D319" s="163"/>
      <c r="E319" s="164"/>
      <c r="F319" s="183" t="s">
        <v>1516</v>
      </c>
      <c r="G319" s="41"/>
      <c r="I319" s="189" t="s">
        <v>1265</v>
      </c>
      <c r="J319" s="2">
        <v>4</v>
      </c>
      <c r="K319" s="41">
        <v>2</v>
      </c>
      <c r="L319" s="2">
        <f t="shared" si="0"/>
        <v>6</v>
      </c>
    </row>
    <row r="320" spans="1:12" ht="17.399999999999999">
      <c r="A320" s="41">
        <v>319</v>
      </c>
      <c r="B320" s="41" t="s">
        <v>1786</v>
      </c>
      <c r="C320" s="41"/>
      <c r="D320" s="163"/>
      <c r="E320" s="164"/>
      <c r="F320" s="198" t="s">
        <v>497</v>
      </c>
      <c r="G320" s="41"/>
      <c r="I320" s="189" t="s">
        <v>894</v>
      </c>
      <c r="J320" s="2">
        <v>4</v>
      </c>
      <c r="K320" s="41"/>
      <c r="L320" s="2">
        <f t="shared" si="0"/>
        <v>4</v>
      </c>
    </row>
    <row r="321" spans="1:12" ht="17.399999999999999">
      <c r="A321" s="41">
        <v>320</v>
      </c>
      <c r="B321" s="41" t="s">
        <v>563</v>
      </c>
      <c r="C321" s="41"/>
      <c r="D321" s="163"/>
      <c r="E321" s="164"/>
      <c r="F321" s="198" t="s">
        <v>497</v>
      </c>
      <c r="G321" s="41"/>
      <c r="I321" s="189" t="s">
        <v>426</v>
      </c>
      <c r="J321" s="2">
        <v>3</v>
      </c>
      <c r="K321" s="41"/>
      <c r="L321" s="2">
        <f t="shared" si="0"/>
        <v>3</v>
      </c>
    </row>
    <row r="322" spans="1:12" ht="17.399999999999999">
      <c r="A322" s="41">
        <v>321</v>
      </c>
      <c r="B322" s="41" t="s">
        <v>1354</v>
      </c>
      <c r="C322" s="41"/>
      <c r="D322" s="163"/>
      <c r="E322" s="164"/>
      <c r="F322" s="183" t="s">
        <v>1516</v>
      </c>
      <c r="G322" s="41"/>
      <c r="I322" s="189" t="s">
        <v>200</v>
      </c>
      <c r="J322" s="2">
        <v>3</v>
      </c>
      <c r="K322" s="41"/>
      <c r="L322" s="2">
        <f t="shared" si="0"/>
        <v>3</v>
      </c>
    </row>
    <row r="323" spans="1:12" ht="17.399999999999999">
      <c r="A323" s="41">
        <v>322</v>
      </c>
      <c r="B323" s="41" t="s">
        <v>1355</v>
      </c>
      <c r="C323" s="41"/>
      <c r="D323" s="163"/>
      <c r="E323" s="164"/>
      <c r="F323" s="183" t="s">
        <v>1516</v>
      </c>
      <c r="G323" s="41"/>
      <c r="I323" s="189" t="s">
        <v>839</v>
      </c>
      <c r="J323" s="2">
        <v>3</v>
      </c>
      <c r="K323" s="41">
        <v>1</v>
      </c>
      <c r="L323" s="2">
        <f t="shared" si="0"/>
        <v>4</v>
      </c>
    </row>
    <row r="324" spans="1:12" ht="17.399999999999999">
      <c r="A324" s="41">
        <v>323</v>
      </c>
      <c r="B324" s="41" t="s">
        <v>212</v>
      </c>
      <c r="C324" s="173"/>
      <c r="D324" s="163"/>
      <c r="E324" s="164"/>
      <c r="F324" s="198" t="s">
        <v>497</v>
      </c>
      <c r="G324" s="41"/>
      <c r="I324" s="189" t="s">
        <v>1597</v>
      </c>
      <c r="J324" s="2">
        <v>3</v>
      </c>
      <c r="K324" s="41"/>
      <c r="L324" s="2">
        <f t="shared" si="0"/>
        <v>3</v>
      </c>
    </row>
    <row r="325" spans="1:12" ht="17.399999999999999">
      <c r="A325" s="41">
        <v>324</v>
      </c>
      <c r="B325" s="41" t="s">
        <v>962</v>
      </c>
      <c r="C325" s="249"/>
      <c r="D325" s="163"/>
      <c r="E325" s="164"/>
      <c r="F325" s="198" t="s">
        <v>497</v>
      </c>
      <c r="G325" s="41"/>
      <c r="I325" s="189" t="s">
        <v>1618</v>
      </c>
      <c r="J325" s="2">
        <v>2</v>
      </c>
      <c r="K325" s="41"/>
      <c r="L325" s="2">
        <f t="shared" si="0"/>
        <v>2</v>
      </c>
    </row>
    <row r="326" spans="1:12" ht="17.399999999999999">
      <c r="A326" s="41">
        <v>325</v>
      </c>
      <c r="B326" s="41" t="s">
        <v>1460</v>
      </c>
      <c r="C326" s="41"/>
      <c r="D326" s="163"/>
      <c r="E326" s="164"/>
      <c r="F326" s="183" t="s">
        <v>1516</v>
      </c>
      <c r="G326" s="41"/>
      <c r="I326" s="189" t="s">
        <v>162</v>
      </c>
      <c r="J326" s="2">
        <v>2</v>
      </c>
      <c r="K326" s="41">
        <v>2</v>
      </c>
      <c r="L326" s="2">
        <f t="shared" si="0"/>
        <v>4</v>
      </c>
    </row>
    <row r="327" spans="1:12" ht="17.399999999999999">
      <c r="A327" s="41">
        <v>326</v>
      </c>
      <c r="B327" s="41" t="s">
        <v>1787</v>
      </c>
      <c r="C327" s="41"/>
      <c r="D327" s="163"/>
      <c r="E327" s="164"/>
      <c r="F327" s="183" t="s">
        <v>1516</v>
      </c>
      <c r="G327" s="41"/>
      <c r="I327" s="189" t="s">
        <v>1563</v>
      </c>
      <c r="J327" s="2">
        <v>2</v>
      </c>
      <c r="K327" s="41"/>
      <c r="L327" s="2">
        <f t="shared" si="0"/>
        <v>2</v>
      </c>
    </row>
    <row r="328" spans="1:12" ht="17.399999999999999">
      <c r="A328" s="41">
        <v>327</v>
      </c>
      <c r="B328" s="41" t="s">
        <v>222</v>
      </c>
      <c r="C328" s="41"/>
      <c r="D328" s="163"/>
      <c r="E328" s="164"/>
      <c r="F328" s="183" t="s">
        <v>1516</v>
      </c>
      <c r="G328" s="41"/>
      <c r="I328" s="189" t="s">
        <v>820</v>
      </c>
      <c r="J328" s="2">
        <v>1</v>
      </c>
      <c r="K328" s="41">
        <v>1</v>
      </c>
      <c r="L328" s="2">
        <f t="shared" si="0"/>
        <v>2</v>
      </c>
    </row>
    <row r="329" spans="1:12" ht="17.399999999999999">
      <c r="A329" s="41">
        <v>328</v>
      </c>
      <c r="B329" s="41" t="s">
        <v>136</v>
      </c>
      <c r="C329" s="41"/>
      <c r="D329" s="163"/>
      <c r="E329" s="164"/>
      <c r="F329" s="183" t="s">
        <v>1516</v>
      </c>
      <c r="G329" s="41"/>
      <c r="I329" s="189" t="s">
        <v>675</v>
      </c>
      <c r="J329" s="2">
        <v>1</v>
      </c>
      <c r="K329" s="41"/>
      <c r="L329" s="2">
        <f t="shared" si="0"/>
        <v>1</v>
      </c>
    </row>
    <row r="330" spans="1:12" ht="17.399999999999999">
      <c r="A330" s="41">
        <v>329</v>
      </c>
      <c r="B330" s="41" t="s">
        <v>209</v>
      </c>
      <c r="C330" s="41"/>
      <c r="D330" s="163"/>
      <c r="E330" s="164"/>
      <c r="F330" s="183" t="s">
        <v>1516</v>
      </c>
      <c r="G330" s="41"/>
      <c r="I330" s="189" t="s">
        <v>1763</v>
      </c>
      <c r="J330" s="2">
        <v>1</v>
      </c>
      <c r="K330" s="41"/>
      <c r="L330" s="2">
        <f t="shared" si="0"/>
        <v>1</v>
      </c>
    </row>
    <row r="331" spans="1:12" ht="17.399999999999999">
      <c r="A331" s="41">
        <v>330</v>
      </c>
      <c r="B331" s="41" t="s">
        <v>568</v>
      </c>
      <c r="C331" s="41"/>
      <c r="D331" s="163"/>
      <c r="E331" s="164"/>
      <c r="F331" s="183" t="s">
        <v>1516</v>
      </c>
      <c r="G331" s="41"/>
      <c r="I331" s="189" t="s">
        <v>1744</v>
      </c>
      <c r="J331" s="2">
        <v>1</v>
      </c>
      <c r="K331" s="41"/>
      <c r="L331" s="2">
        <f t="shared" si="0"/>
        <v>1</v>
      </c>
    </row>
    <row r="332" spans="1:12" ht="17.399999999999999">
      <c r="A332" s="41">
        <v>331</v>
      </c>
      <c r="B332" s="41" t="s">
        <v>1488</v>
      </c>
      <c r="C332" s="41"/>
      <c r="D332" s="41"/>
      <c r="E332" s="41"/>
      <c r="F332" s="183" t="s">
        <v>1516</v>
      </c>
      <c r="G332" s="41"/>
      <c r="I332" s="189" t="s">
        <v>417</v>
      </c>
      <c r="J332" s="2">
        <v>1</v>
      </c>
      <c r="K332" s="41"/>
      <c r="L332" s="2">
        <f t="shared" si="0"/>
        <v>1</v>
      </c>
    </row>
    <row r="333" spans="1:12" ht="17.399999999999999">
      <c r="A333" s="41">
        <v>332</v>
      </c>
      <c r="B333" s="41" t="s">
        <v>219</v>
      </c>
      <c r="C333" s="41"/>
      <c r="D333" s="41"/>
      <c r="E333" s="41"/>
      <c r="F333" s="183" t="s">
        <v>1516</v>
      </c>
      <c r="G333" s="41"/>
      <c r="I333" s="189" t="s">
        <v>1791</v>
      </c>
      <c r="J333" s="2"/>
      <c r="K333" s="41">
        <v>1</v>
      </c>
      <c r="L333" s="2">
        <f t="shared" si="0"/>
        <v>1</v>
      </c>
    </row>
    <row r="334" spans="1:12" ht="17.399999999999999">
      <c r="A334" s="41">
        <v>333</v>
      </c>
      <c r="B334" s="41" t="s">
        <v>139</v>
      </c>
      <c r="C334" s="41"/>
      <c r="D334" s="41"/>
      <c r="E334" s="41"/>
      <c r="F334" s="183" t="s">
        <v>1516</v>
      </c>
      <c r="G334" s="41"/>
      <c r="I334" s="189" t="s">
        <v>881</v>
      </c>
      <c r="J334" s="2">
        <v>1</v>
      </c>
      <c r="K334" s="41"/>
      <c r="L334" s="2">
        <f t="shared" si="0"/>
        <v>1</v>
      </c>
    </row>
    <row r="335" spans="1:12">
      <c r="I335" s="156" t="s">
        <v>1377</v>
      </c>
      <c r="J335" s="2">
        <f>SUM(J308:J334)</f>
        <v>282</v>
      </c>
      <c r="K335" s="41">
        <f>SUM(K308:K334)</f>
        <v>24</v>
      </c>
      <c r="L335" s="2">
        <f>SUM(L308:L334)</f>
        <v>306</v>
      </c>
    </row>
  </sheetData>
  <sortState xmlns:xlrd2="http://schemas.microsoft.com/office/spreadsheetml/2017/richdata2" ref="I308:L334">
    <sortCondition descending="1" ref="J308:J334"/>
    <sortCondition ref="I308:I334"/>
  </sortState>
  <phoneticPr fontId="26" type="noConversion"/>
  <pageMargins left="0.75" right="0.75" top="1" bottom="1" header="0.5" footer="0.5"/>
  <pageSetup paperSize="9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N246"/>
  <sheetViews>
    <sheetView workbookViewId="0">
      <pane xSplit="1" topLeftCell="AC1" activePane="topRight" state="frozen"/>
      <selection pane="topRight" activeCell="AM62" sqref="AM62"/>
    </sheetView>
  </sheetViews>
  <sheetFormatPr defaultColWidth="11" defaultRowHeight="15.6"/>
  <cols>
    <col min="1" max="1" width="29.8984375" bestFit="1" customWidth="1"/>
    <col min="2" max="2" width="20.3984375" bestFit="1" customWidth="1"/>
    <col min="3" max="3" width="9.59765625" bestFit="1" customWidth="1"/>
    <col min="4" max="4" width="12.8984375" bestFit="1" customWidth="1"/>
    <col min="5" max="5" width="5.59765625" bestFit="1" customWidth="1"/>
    <col min="6" max="6" width="9.59765625" style="42" bestFit="1" customWidth="1"/>
    <col min="7" max="7" width="12.8984375" style="42" bestFit="1" customWidth="1"/>
    <col min="8" max="8" width="5.59765625" style="42" bestFit="1" customWidth="1"/>
    <col min="9" max="9" width="9.8984375" style="42" bestFit="1" customWidth="1"/>
    <col min="10" max="10" width="13" style="42" bestFit="1" customWidth="1"/>
    <col min="11" max="11" width="5.59765625" style="42" bestFit="1" customWidth="1"/>
    <col min="12" max="12" width="9.59765625" style="42" bestFit="1" customWidth="1"/>
    <col min="13" max="13" width="12.8984375" style="42" bestFit="1" customWidth="1"/>
    <col min="14" max="14" width="5.59765625" style="42" bestFit="1" customWidth="1"/>
    <col min="15" max="15" width="9.59765625" style="42" bestFit="1" customWidth="1"/>
    <col min="16" max="16" width="14.09765625" style="42" bestFit="1" customWidth="1"/>
    <col min="17" max="17" width="5.59765625" style="42" bestFit="1" customWidth="1"/>
    <col min="18" max="18" width="9.59765625" style="42" bestFit="1" customWidth="1"/>
    <col min="19" max="19" width="14.09765625" style="42" bestFit="1" customWidth="1"/>
    <col min="20" max="20" width="5.59765625" style="42" bestFit="1" customWidth="1"/>
    <col min="21" max="21" width="9.8984375" style="42" bestFit="1" customWidth="1"/>
    <col min="22" max="22" width="13" style="42" bestFit="1" customWidth="1"/>
    <col min="23" max="23" width="5.59765625" style="42" customWidth="1"/>
    <col min="24" max="24" width="9.3984375" style="42" customWidth="1"/>
    <col min="25" max="25" width="11.8984375" style="42" customWidth="1"/>
    <col min="26" max="26" width="5.59765625" style="42" customWidth="1"/>
    <col min="27" max="27" width="9.59765625" style="42" bestFit="1" customWidth="1"/>
    <col min="28" max="28" width="13.796875" style="42" bestFit="1" customWidth="1"/>
    <col min="29" max="29" width="13.796875" style="42" customWidth="1"/>
    <col min="30" max="30" width="5.3984375" style="42" bestFit="1" customWidth="1"/>
    <col min="31" max="31" width="5.3984375" style="42" customWidth="1"/>
    <col min="32" max="32" width="13" style="42" bestFit="1" customWidth="1"/>
    <col min="33" max="33" width="5.3984375" style="42" customWidth="1"/>
    <col min="34" max="34" width="4.8984375" style="42" customWidth="1"/>
    <col min="35" max="35" width="13" style="42" bestFit="1" customWidth="1"/>
    <col min="36" max="36" width="5.3984375" style="42" customWidth="1"/>
    <col min="37" max="37" width="9.3984375" style="42" bestFit="1" customWidth="1"/>
    <col min="38" max="38" width="10" style="42" customWidth="1"/>
    <col min="39" max="39" width="17.3984375" bestFit="1" customWidth="1"/>
  </cols>
  <sheetData>
    <row r="1" spans="1:40">
      <c r="A1" s="2"/>
      <c r="B1" s="2"/>
      <c r="C1" s="512" t="s">
        <v>294</v>
      </c>
      <c r="D1" s="512"/>
      <c r="E1" s="512"/>
      <c r="F1" s="513" t="s">
        <v>296</v>
      </c>
      <c r="G1" s="513"/>
      <c r="H1" s="513"/>
      <c r="I1" s="514" t="s">
        <v>505</v>
      </c>
      <c r="J1" s="514"/>
      <c r="K1" s="514"/>
      <c r="L1" s="515" t="s">
        <v>652</v>
      </c>
      <c r="M1" s="515"/>
      <c r="N1" s="515"/>
      <c r="O1" s="516" t="s">
        <v>817</v>
      </c>
      <c r="P1" s="516"/>
      <c r="Q1" s="516"/>
      <c r="R1" s="525" t="s">
        <v>930</v>
      </c>
      <c r="S1" s="525"/>
      <c r="T1" s="525"/>
      <c r="U1" s="524" t="s">
        <v>1155</v>
      </c>
      <c r="V1" s="524"/>
      <c r="W1" s="524"/>
      <c r="X1" s="523" t="s">
        <v>1266</v>
      </c>
      <c r="Y1" s="523"/>
      <c r="Z1" s="523"/>
      <c r="AA1" s="520" t="s">
        <v>1423</v>
      </c>
      <c r="AB1" s="521"/>
      <c r="AC1" s="521"/>
      <c r="AD1" s="522"/>
      <c r="AE1" s="517" t="s">
        <v>1545</v>
      </c>
      <c r="AF1" s="518"/>
      <c r="AG1" s="519"/>
      <c r="AH1" s="509" t="s">
        <v>1634</v>
      </c>
      <c r="AI1" s="510"/>
      <c r="AJ1" s="511"/>
      <c r="AK1" s="126" t="s">
        <v>441</v>
      </c>
      <c r="AL1" s="93"/>
      <c r="AN1" s="125"/>
    </row>
    <row r="2" spans="1:40">
      <c r="A2" s="70" t="s">
        <v>45</v>
      </c>
      <c r="B2" s="70" t="s">
        <v>53</v>
      </c>
      <c r="C2" s="70" t="s">
        <v>298</v>
      </c>
      <c r="D2" s="70" t="s">
        <v>19</v>
      </c>
      <c r="E2" s="70" t="s">
        <v>295</v>
      </c>
      <c r="F2" s="70" t="s">
        <v>298</v>
      </c>
      <c r="G2" s="70" t="s">
        <v>19</v>
      </c>
      <c r="H2" s="70" t="s">
        <v>295</v>
      </c>
      <c r="I2" s="70" t="s">
        <v>506</v>
      </c>
      <c r="J2" s="70" t="s">
        <v>507</v>
      </c>
      <c r="K2" s="70" t="s">
        <v>295</v>
      </c>
      <c r="L2" s="70" t="s">
        <v>506</v>
      </c>
      <c r="M2" s="70" t="s">
        <v>507</v>
      </c>
      <c r="N2" s="70" t="s">
        <v>295</v>
      </c>
      <c r="O2" s="70" t="s">
        <v>506</v>
      </c>
      <c r="P2" s="70" t="s">
        <v>821</v>
      </c>
      <c r="Q2" s="70" t="s">
        <v>295</v>
      </c>
      <c r="R2" s="70" t="s">
        <v>977</v>
      </c>
      <c r="S2" s="70" t="s">
        <v>507</v>
      </c>
      <c r="T2" s="70" t="s">
        <v>295</v>
      </c>
      <c r="U2" s="70" t="s">
        <v>977</v>
      </c>
      <c r="V2" s="70" t="s">
        <v>507</v>
      </c>
      <c r="W2" s="70" t="s">
        <v>295</v>
      </c>
      <c r="X2" s="70" t="s">
        <v>977</v>
      </c>
      <c r="Y2" s="70" t="s">
        <v>507</v>
      </c>
      <c r="Z2" s="70" t="s">
        <v>295</v>
      </c>
      <c r="AA2" s="70" t="s">
        <v>977</v>
      </c>
      <c r="AB2" s="70" t="s">
        <v>507</v>
      </c>
      <c r="AC2" s="70" t="s">
        <v>1486</v>
      </c>
      <c r="AD2" s="70" t="s">
        <v>295</v>
      </c>
      <c r="AE2" s="70" t="s">
        <v>1553</v>
      </c>
      <c r="AF2" s="70" t="s">
        <v>507</v>
      </c>
      <c r="AG2" s="70" t="s">
        <v>295</v>
      </c>
      <c r="AH2" s="70" t="s">
        <v>1553</v>
      </c>
      <c r="AI2" s="70" t="s">
        <v>507</v>
      </c>
      <c r="AJ2" s="70" t="s">
        <v>295</v>
      </c>
      <c r="AK2" s="126" t="s">
        <v>297</v>
      </c>
      <c r="AL2" s="70" t="s">
        <v>295</v>
      </c>
    </row>
    <row r="3" spans="1:40">
      <c r="A3" s="9" t="s">
        <v>280</v>
      </c>
      <c r="B3" s="27" t="s">
        <v>98</v>
      </c>
      <c r="C3" s="127">
        <v>2</v>
      </c>
      <c r="D3" s="21"/>
      <c r="E3" s="68"/>
      <c r="F3" s="41">
        <v>12</v>
      </c>
      <c r="G3" s="41">
        <v>4</v>
      </c>
      <c r="H3" s="41">
        <v>18</v>
      </c>
      <c r="I3" s="41">
        <v>14</v>
      </c>
      <c r="J3" s="41">
        <v>5</v>
      </c>
      <c r="K3" s="41"/>
      <c r="L3" s="41">
        <v>13</v>
      </c>
      <c r="M3" s="41">
        <v>6</v>
      </c>
      <c r="N3" s="41">
        <v>10</v>
      </c>
      <c r="O3" s="41">
        <v>21</v>
      </c>
      <c r="P3" s="41">
        <v>6</v>
      </c>
      <c r="Q3" s="41">
        <v>29</v>
      </c>
      <c r="R3" s="41">
        <v>19</v>
      </c>
      <c r="S3" s="41">
        <v>5</v>
      </c>
      <c r="T3" s="41">
        <v>29</v>
      </c>
      <c r="U3" s="41">
        <v>14</v>
      </c>
      <c r="V3" s="41">
        <v>6</v>
      </c>
      <c r="W3" s="41">
        <v>12</v>
      </c>
      <c r="X3" s="41">
        <v>5</v>
      </c>
      <c r="Y3" s="41">
        <v>4</v>
      </c>
      <c r="Z3" s="41">
        <v>2</v>
      </c>
      <c r="AA3" s="41">
        <v>7</v>
      </c>
      <c r="AB3" s="41">
        <v>1</v>
      </c>
      <c r="AC3" s="41">
        <v>3</v>
      </c>
      <c r="AD3" s="41"/>
      <c r="AE3" s="41">
        <v>10</v>
      </c>
      <c r="AF3" s="41">
        <v>4</v>
      </c>
      <c r="AG3" s="41"/>
      <c r="AH3" s="41"/>
      <c r="AI3" s="41"/>
      <c r="AJ3" s="41"/>
      <c r="AK3" s="100">
        <f t="shared" ref="AK3:AK66" si="0">C3+D3+F3+G3+I3+J3+L3+M3+O3+P3+R3+S3+U3+V3+X3+Y3+AA3+AB3+AC3+AE3+AF3+AH3+AI3</f>
        <v>161</v>
      </c>
      <c r="AL3" s="68">
        <f t="shared" ref="AL3:AL66" si="1">E3+H3+K3+Q3+N3+T3+W3+Z3+AD3+AG3+AJ3</f>
        <v>100</v>
      </c>
      <c r="AM3" t="s">
        <v>1228</v>
      </c>
    </row>
    <row r="4" spans="1:40">
      <c r="A4" s="9" t="s">
        <v>618</v>
      </c>
      <c r="B4" s="27" t="s">
        <v>100</v>
      </c>
      <c r="C4" s="2"/>
      <c r="D4" s="2"/>
      <c r="E4" s="2"/>
      <c r="F4" s="2"/>
      <c r="G4" s="2"/>
      <c r="H4" s="2"/>
      <c r="I4" s="41">
        <v>21</v>
      </c>
      <c r="J4" s="41">
        <v>6</v>
      </c>
      <c r="K4" s="41">
        <v>5</v>
      </c>
      <c r="L4" s="41">
        <v>19</v>
      </c>
      <c r="M4" s="41">
        <v>5</v>
      </c>
      <c r="N4" s="41">
        <v>5</v>
      </c>
      <c r="O4" s="41">
        <v>14</v>
      </c>
      <c r="P4" s="41">
        <v>3</v>
      </c>
      <c r="Q4" s="41">
        <v>5</v>
      </c>
      <c r="R4" s="41">
        <v>18</v>
      </c>
      <c r="S4" s="41">
        <v>3</v>
      </c>
      <c r="T4" s="41">
        <v>5</v>
      </c>
      <c r="U4" s="41">
        <v>16</v>
      </c>
      <c r="V4" s="41">
        <v>2</v>
      </c>
      <c r="W4" s="41">
        <v>10</v>
      </c>
      <c r="X4" s="41">
        <v>6</v>
      </c>
      <c r="Y4" s="41">
        <v>5</v>
      </c>
      <c r="Z4" s="41"/>
      <c r="AA4" s="41">
        <v>8</v>
      </c>
      <c r="AB4" s="41">
        <v>2</v>
      </c>
      <c r="AC4" s="41">
        <v>2</v>
      </c>
      <c r="AD4" s="41"/>
      <c r="AE4" s="41">
        <v>7</v>
      </c>
      <c r="AF4" s="41">
        <v>3</v>
      </c>
      <c r="AG4" s="41">
        <v>5</v>
      </c>
      <c r="AH4" s="41"/>
      <c r="AI4" s="41"/>
      <c r="AJ4" s="41"/>
      <c r="AK4" s="100">
        <f t="shared" si="0"/>
        <v>140</v>
      </c>
      <c r="AL4" s="68">
        <f t="shared" si="1"/>
        <v>35</v>
      </c>
      <c r="AM4" t="s">
        <v>1230</v>
      </c>
    </row>
    <row r="5" spans="1:40">
      <c r="A5" s="380" t="s">
        <v>315</v>
      </c>
      <c r="B5" s="27" t="s">
        <v>96</v>
      </c>
      <c r="C5" s="2"/>
      <c r="D5" s="2"/>
      <c r="E5" s="2"/>
      <c r="F5" s="41">
        <v>15</v>
      </c>
      <c r="G5" s="41">
        <v>2</v>
      </c>
      <c r="H5" s="41"/>
      <c r="I5" s="41">
        <v>10</v>
      </c>
      <c r="J5" s="41">
        <v>6</v>
      </c>
      <c r="K5" s="41">
        <v>5</v>
      </c>
      <c r="L5" s="41">
        <v>11</v>
      </c>
      <c r="M5" s="41">
        <v>3</v>
      </c>
      <c r="N5" s="41"/>
      <c r="O5" s="41">
        <v>11</v>
      </c>
      <c r="P5" s="41">
        <v>5</v>
      </c>
      <c r="Q5" s="41"/>
      <c r="R5" s="41">
        <v>16</v>
      </c>
      <c r="S5" s="41">
        <v>4</v>
      </c>
      <c r="T5" s="41">
        <v>15</v>
      </c>
      <c r="U5" s="41">
        <v>18</v>
      </c>
      <c r="V5" s="41">
        <v>5</v>
      </c>
      <c r="W5" s="41">
        <v>10</v>
      </c>
      <c r="X5" s="41">
        <v>8</v>
      </c>
      <c r="Y5" s="41">
        <v>5</v>
      </c>
      <c r="Z5" s="41">
        <v>5</v>
      </c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100">
        <f t="shared" si="0"/>
        <v>119</v>
      </c>
      <c r="AL5" s="68">
        <f t="shared" si="1"/>
        <v>35</v>
      </c>
      <c r="AM5" t="s">
        <v>1231</v>
      </c>
    </row>
    <row r="6" spans="1:40">
      <c r="A6" s="9" t="s">
        <v>411</v>
      </c>
      <c r="B6" s="27" t="s">
        <v>163</v>
      </c>
      <c r="C6" s="68"/>
      <c r="D6" s="21"/>
      <c r="E6" s="68"/>
      <c r="F6" s="127">
        <v>3</v>
      </c>
      <c r="G6" s="41"/>
      <c r="H6" s="41"/>
      <c r="I6" s="41">
        <v>8</v>
      </c>
      <c r="J6" s="41">
        <v>1</v>
      </c>
      <c r="K6" s="41">
        <v>10</v>
      </c>
      <c r="L6" s="41">
        <v>12</v>
      </c>
      <c r="M6" s="41">
        <v>4</v>
      </c>
      <c r="N6" s="41">
        <v>5</v>
      </c>
      <c r="O6" s="41">
        <v>14</v>
      </c>
      <c r="P6" s="41">
        <v>1</v>
      </c>
      <c r="Q6" s="41">
        <v>5</v>
      </c>
      <c r="R6" s="41">
        <v>19</v>
      </c>
      <c r="S6" s="41">
        <v>4</v>
      </c>
      <c r="T6" s="41">
        <v>30</v>
      </c>
      <c r="U6" s="41">
        <v>18</v>
      </c>
      <c r="V6" s="41">
        <v>3</v>
      </c>
      <c r="W6" s="41">
        <v>10</v>
      </c>
      <c r="X6" s="41">
        <v>7</v>
      </c>
      <c r="Y6" s="41">
        <v>4</v>
      </c>
      <c r="Z6" s="41">
        <v>5</v>
      </c>
      <c r="AA6" s="41">
        <v>7</v>
      </c>
      <c r="AB6" s="41">
        <v>2</v>
      </c>
      <c r="AC6" s="41"/>
      <c r="AD6" s="41">
        <v>5</v>
      </c>
      <c r="AE6" s="41">
        <v>10</v>
      </c>
      <c r="AF6" s="41">
        <v>1</v>
      </c>
      <c r="AG6" s="41">
        <v>5</v>
      </c>
      <c r="AH6" s="41"/>
      <c r="AI6" s="41"/>
      <c r="AJ6" s="41"/>
      <c r="AK6" s="100">
        <f t="shared" si="0"/>
        <v>118</v>
      </c>
      <c r="AL6" s="68">
        <f t="shared" si="1"/>
        <v>75</v>
      </c>
      <c r="AM6" t="s">
        <v>1425</v>
      </c>
    </row>
    <row r="7" spans="1:40">
      <c r="A7" s="9" t="s">
        <v>704</v>
      </c>
      <c r="B7" s="27" t="s">
        <v>104</v>
      </c>
      <c r="C7" s="68"/>
      <c r="D7" s="21"/>
      <c r="E7" s="68"/>
      <c r="F7" s="21"/>
      <c r="G7" s="41"/>
      <c r="H7" s="41"/>
      <c r="I7" s="41"/>
      <c r="J7" s="41"/>
      <c r="K7" s="41"/>
      <c r="L7" s="21">
        <v>13</v>
      </c>
      <c r="M7" s="41">
        <v>4</v>
      </c>
      <c r="N7" s="41">
        <v>99</v>
      </c>
      <c r="O7" s="41">
        <v>14</v>
      </c>
      <c r="P7" s="41">
        <v>6</v>
      </c>
      <c r="Q7" s="41">
        <v>117</v>
      </c>
      <c r="R7" s="41">
        <v>18</v>
      </c>
      <c r="S7" s="41">
        <v>3</v>
      </c>
      <c r="T7" s="41">
        <v>174</v>
      </c>
      <c r="U7" s="41">
        <v>15</v>
      </c>
      <c r="V7" s="41">
        <v>6</v>
      </c>
      <c r="W7" s="41">
        <v>142</v>
      </c>
      <c r="X7" s="41">
        <v>9</v>
      </c>
      <c r="Y7" s="41">
        <v>4</v>
      </c>
      <c r="Z7" s="41">
        <v>54</v>
      </c>
      <c r="AA7" s="41">
        <v>5</v>
      </c>
      <c r="AB7" s="41">
        <v>2</v>
      </c>
      <c r="AC7" s="41">
        <v>5</v>
      </c>
      <c r="AD7" s="41">
        <v>82</v>
      </c>
      <c r="AE7" s="41">
        <v>12</v>
      </c>
      <c r="AF7" s="41">
        <v>2</v>
      </c>
      <c r="AG7" s="41">
        <v>49</v>
      </c>
      <c r="AH7" s="41"/>
      <c r="AI7" s="41"/>
      <c r="AJ7" s="41"/>
      <c r="AK7" s="100">
        <f t="shared" si="0"/>
        <v>118</v>
      </c>
      <c r="AL7" s="68">
        <f t="shared" si="1"/>
        <v>717</v>
      </c>
      <c r="AM7" s="485" t="s">
        <v>1490</v>
      </c>
    </row>
    <row r="8" spans="1:40">
      <c r="A8" s="9" t="s">
        <v>724</v>
      </c>
      <c r="B8" s="27" t="s">
        <v>99</v>
      </c>
      <c r="C8" s="68"/>
      <c r="D8" s="21"/>
      <c r="E8" s="68"/>
      <c r="F8" s="21"/>
      <c r="G8" s="41"/>
      <c r="H8" s="41"/>
      <c r="I8" s="41"/>
      <c r="J8" s="41"/>
      <c r="K8" s="41"/>
      <c r="L8" s="41">
        <v>13</v>
      </c>
      <c r="M8" s="41">
        <v>3</v>
      </c>
      <c r="N8" s="41">
        <v>10</v>
      </c>
      <c r="O8" s="41">
        <v>18</v>
      </c>
      <c r="P8" s="41">
        <v>4</v>
      </c>
      <c r="Q8" s="41">
        <v>15</v>
      </c>
      <c r="R8" s="41">
        <v>9</v>
      </c>
      <c r="S8" s="41">
        <v>5</v>
      </c>
      <c r="T8" s="41">
        <v>15</v>
      </c>
      <c r="U8" s="41">
        <v>16</v>
      </c>
      <c r="V8" s="41">
        <v>6</v>
      </c>
      <c r="W8" s="41">
        <v>5</v>
      </c>
      <c r="X8" s="41">
        <v>9</v>
      </c>
      <c r="Y8" s="41">
        <v>4</v>
      </c>
      <c r="Z8" s="41">
        <v>15</v>
      </c>
      <c r="AA8" s="41">
        <v>11</v>
      </c>
      <c r="AB8" s="41">
        <v>2</v>
      </c>
      <c r="AC8" s="41">
        <v>2</v>
      </c>
      <c r="AD8" s="41">
        <v>5</v>
      </c>
      <c r="AE8" s="41">
        <v>5</v>
      </c>
      <c r="AF8" s="41">
        <v>1</v>
      </c>
      <c r="AG8" s="41">
        <v>10</v>
      </c>
      <c r="AH8" s="41">
        <v>8</v>
      </c>
      <c r="AI8" s="41">
        <v>1</v>
      </c>
      <c r="AJ8" s="41"/>
      <c r="AK8" s="100">
        <f t="shared" si="0"/>
        <v>117</v>
      </c>
      <c r="AL8" s="68">
        <f t="shared" si="1"/>
        <v>75</v>
      </c>
      <c r="AM8" t="s">
        <v>1482</v>
      </c>
    </row>
    <row r="9" spans="1:40">
      <c r="A9" s="9" t="s">
        <v>316</v>
      </c>
      <c r="B9" s="27" t="s">
        <v>101</v>
      </c>
      <c r="C9" s="2"/>
      <c r="D9" s="2"/>
      <c r="E9" s="2"/>
      <c r="F9" s="41">
        <v>20</v>
      </c>
      <c r="G9" s="41">
        <v>5</v>
      </c>
      <c r="H9" s="41"/>
      <c r="I9" s="41">
        <v>16</v>
      </c>
      <c r="J9" s="41">
        <v>6</v>
      </c>
      <c r="K9" s="41">
        <v>5</v>
      </c>
      <c r="L9" s="41">
        <v>14</v>
      </c>
      <c r="M9" s="41">
        <v>4</v>
      </c>
      <c r="N9" s="41"/>
      <c r="O9" s="41">
        <v>14</v>
      </c>
      <c r="P9" s="41">
        <v>4</v>
      </c>
      <c r="Q9" s="41"/>
      <c r="R9" s="41">
        <v>15</v>
      </c>
      <c r="S9" s="41">
        <v>4</v>
      </c>
      <c r="T9" s="41"/>
      <c r="U9" s="41">
        <v>10</v>
      </c>
      <c r="V9" s="41">
        <v>4</v>
      </c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100">
        <f t="shared" si="0"/>
        <v>116</v>
      </c>
      <c r="AL9" s="68">
        <f t="shared" si="1"/>
        <v>5</v>
      </c>
      <c r="AM9" t="s">
        <v>1229</v>
      </c>
    </row>
    <row r="10" spans="1:40">
      <c r="A10" s="9" t="s">
        <v>616</v>
      </c>
      <c r="B10" s="27" t="s">
        <v>93</v>
      </c>
      <c r="C10" s="2"/>
      <c r="D10" s="2"/>
      <c r="E10" s="2"/>
      <c r="F10" s="2"/>
      <c r="G10" s="2"/>
      <c r="H10" s="2"/>
      <c r="I10" s="41">
        <v>16</v>
      </c>
      <c r="J10" s="41">
        <v>3</v>
      </c>
      <c r="K10" s="41"/>
      <c r="L10" s="41">
        <v>13</v>
      </c>
      <c r="M10" s="41">
        <v>4</v>
      </c>
      <c r="N10" s="41"/>
      <c r="O10" s="41">
        <v>13</v>
      </c>
      <c r="P10" s="41">
        <v>3</v>
      </c>
      <c r="Q10" s="41"/>
      <c r="R10" s="41">
        <v>14</v>
      </c>
      <c r="S10" s="41">
        <v>3</v>
      </c>
      <c r="T10" s="41"/>
      <c r="U10" s="41">
        <v>12</v>
      </c>
      <c r="V10" s="41">
        <v>5</v>
      </c>
      <c r="W10" s="41"/>
      <c r="X10" s="41">
        <v>5</v>
      </c>
      <c r="Y10" s="41">
        <v>3</v>
      </c>
      <c r="Z10" s="41"/>
      <c r="AA10" s="41">
        <v>7</v>
      </c>
      <c r="AB10" s="41">
        <v>3</v>
      </c>
      <c r="AC10" s="41">
        <v>2</v>
      </c>
      <c r="AD10" s="41">
        <v>5</v>
      </c>
      <c r="AE10" s="41">
        <v>9</v>
      </c>
      <c r="AF10" s="41">
        <v>1</v>
      </c>
      <c r="AG10" s="41"/>
      <c r="AH10" s="41"/>
      <c r="AI10" s="41"/>
      <c r="AJ10" s="41"/>
      <c r="AK10" s="100">
        <f t="shared" si="0"/>
        <v>116</v>
      </c>
      <c r="AL10" s="68">
        <f t="shared" si="1"/>
        <v>5</v>
      </c>
      <c r="AM10" t="s">
        <v>1438</v>
      </c>
    </row>
    <row r="11" spans="1:40">
      <c r="A11" s="9" t="s">
        <v>67</v>
      </c>
      <c r="B11" s="27" t="s">
        <v>93</v>
      </c>
      <c r="C11" s="68">
        <v>14</v>
      </c>
      <c r="D11" s="21">
        <v>1</v>
      </c>
      <c r="E11" s="68"/>
      <c r="F11" s="41">
        <v>8</v>
      </c>
      <c r="G11" s="41">
        <v>5</v>
      </c>
      <c r="H11" s="41"/>
      <c r="I11" s="41">
        <v>16</v>
      </c>
      <c r="J11" s="41">
        <v>6</v>
      </c>
      <c r="K11" s="41"/>
      <c r="L11" s="41">
        <v>19</v>
      </c>
      <c r="M11" s="41">
        <v>6</v>
      </c>
      <c r="N11" s="41"/>
      <c r="O11" s="41">
        <v>13</v>
      </c>
      <c r="P11" s="41">
        <v>3</v>
      </c>
      <c r="Q11" s="41">
        <v>5</v>
      </c>
      <c r="R11" s="41">
        <v>13</v>
      </c>
      <c r="S11" s="41">
        <v>4</v>
      </c>
      <c r="T11" s="41">
        <v>5</v>
      </c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100">
        <f t="shared" si="0"/>
        <v>108</v>
      </c>
      <c r="AL11" s="68">
        <f t="shared" si="1"/>
        <v>10</v>
      </c>
      <c r="AM11" s="215" t="s">
        <v>1227</v>
      </c>
    </row>
    <row r="12" spans="1:40">
      <c r="A12" s="9" t="s">
        <v>702</v>
      </c>
      <c r="B12" s="27" t="s">
        <v>482</v>
      </c>
      <c r="C12" s="68"/>
      <c r="D12" s="21"/>
      <c r="E12" s="68"/>
      <c r="F12" s="21"/>
      <c r="G12" s="41"/>
      <c r="H12" s="41"/>
      <c r="I12" s="41"/>
      <c r="J12" s="41"/>
      <c r="K12" s="41"/>
      <c r="L12" s="41">
        <v>17</v>
      </c>
      <c r="M12" s="41">
        <v>5</v>
      </c>
      <c r="N12" s="41">
        <v>20</v>
      </c>
      <c r="O12" s="41">
        <v>13</v>
      </c>
      <c r="P12" s="41">
        <v>5</v>
      </c>
      <c r="Q12" s="41">
        <v>15</v>
      </c>
      <c r="R12" s="41">
        <v>18</v>
      </c>
      <c r="S12" s="41">
        <v>5</v>
      </c>
      <c r="T12" s="41">
        <v>30</v>
      </c>
      <c r="U12" s="41">
        <v>11</v>
      </c>
      <c r="V12" s="41">
        <v>5</v>
      </c>
      <c r="W12" s="41">
        <v>10</v>
      </c>
      <c r="X12" s="41">
        <v>11</v>
      </c>
      <c r="Y12" s="41">
        <v>3</v>
      </c>
      <c r="Z12" s="41">
        <v>10</v>
      </c>
      <c r="AA12" s="41">
        <v>5</v>
      </c>
      <c r="AB12" s="41"/>
      <c r="AC12" s="41">
        <v>2</v>
      </c>
      <c r="AD12" s="41">
        <v>5</v>
      </c>
      <c r="AE12" s="41"/>
      <c r="AF12" s="41"/>
      <c r="AG12" s="41"/>
      <c r="AH12" s="41"/>
      <c r="AI12" s="41"/>
      <c r="AJ12" s="41"/>
      <c r="AK12" s="100">
        <f t="shared" si="0"/>
        <v>100</v>
      </c>
      <c r="AL12" s="68">
        <f t="shared" si="1"/>
        <v>90</v>
      </c>
      <c r="AM12" t="s">
        <v>1499</v>
      </c>
    </row>
    <row r="13" spans="1:40">
      <c r="A13" s="9" t="s">
        <v>697</v>
      </c>
      <c r="B13" s="27" t="s">
        <v>102</v>
      </c>
      <c r="C13" s="68">
        <v>20</v>
      </c>
      <c r="D13" s="21">
        <v>4</v>
      </c>
      <c r="E13" s="68">
        <v>35</v>
      </c>
      <c r="F13" s="41">
        <v>19</v>
      </c>
      <c r="G13" s="41">
        <v>4</v>
      </c>
      <c r="H13" s="41">
        <v>15</v>
      </c>
      <c r="I13" s="41">
        <v>13</v>
      </c>
      <c r="J13" s="41">
        <v>4</v>
      </c>
      <c r="K13" s="41">
        <v>5</v>
      </c>
      <c r="L13" s="41">
        <v>14</v>
      </c>
      <c r="M13" s="41">
        <v>3</v>
      </c>
      <c r="N13" s="41">
        <v>35</v>
      </c>
      <c r="O13" s="41">
        <v>10</v>
      </c>
      <c r="P13" s="41">
        <v>3</v>
      </c>
      <c r="Q13" s="41">
        <v>25</v>
      </c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100">
        <f t="shared" si="0"/>
        <v>94</v>
      </c>
      <c r="AL13" s="68">
        <f t="shared" si="1"/>
        <v>115</v>
      </c>
    </row>
    <row r="14" spans="1:40">
      <c r="A14" s="9" t="s">
        <v>981</v>
      </c>
      <c r="B14" s="27" t="s">
        <v>96</v>
      </c>
      <c r="C14" s="68"/>
      <c r="D14" s="21"/>
      <c r="E14" s="68"/>
      <c r="F14" s="21"/>
      <c r="G14" s="41"/>
      <c r="H14" s="41"/>
      <c r="I14" s="21"/>
      <c r="J14" s="41"/>
      <c r="K14" s="41"/>
      <c r="L14" s="41"/>
      <c r="M14" s="41"/>
      <c r="N14" s="41"/>
      <c r="O14" s="41"/>
      <c r="P14" s="41"/>
      <c r="Q14" s="41"/>
      <c r="R14" s="41">
        <v>18</v>
      </c>
      <c r="S14" s="41">
        <v>5</v>
      </c>
      <c r="T14" s="41">
        <v>5</v>
      </c>
      <c r="U14" s="41">
        <v>15</v>
      </c>
      <c r="V14" s="41">
        <v>5</v>
      </c>
      <c r="W14" s="41">
        <v>10</v>
      </c>
      <c r="X14" s="41">
        <v>7</v>
      </c>
      <c r="Y14" s="41">
        <v>4</v>
      </c>
      <c r="Z14" s="41">
        <v>5</v>
      </c>
      <c r="AA14" s="41">
        <v>5</v>
      </c>
      <c r="AB14" s="41">
        <v>2</v>
      </c>
      <c r="AC14" s="41">
        <v>3</v>
      </c>
      <c r="AD14" s="41"/>
      <c r="AE14" s="41">
        <v>14</v>
      </c>
      <c r="AF14" s="41">
        <v>2</v>
      </c>
      <c r="AG14" s="41">
        <v>5</v>
      </c>
      <c r="AH14" s="41">
        <v>8</v>
      </c>
      <c r="AI14" s="41">
        <v>1</v>
      </c>
      <c r="AJ14" s="41"/>
      <c r="AK14" s="100">
        <f t="shared" si="0"/>
        <v>89</v>
      </c>
      <c r="AL14" s="68">
        <f t="shared" si="1"/>
        <v>25</v>
      </c>
    </row>
    <row r="15" spans="1:40">
      <c r="A15" s="9" t="s">
        <v>985</v>
      </c>
      <c r="B15" s="27" t="s">
        <v>96</v>
      </c>
      <c r="C15" s="68"/>
      <c r="D15" s="21"/>
      <c r="E15" s="68"/>
      <c r="F15" s="21"/>
      <c r="G15" s="41"/>
      <c r="H15" s="41"/>
      <c r="I15" s="21"/>
      <c r="J15" s="41"/>
      <c r="K15" s="41"/>
      <c r="L15" s="41"/>
      <c r="M15" s="41"/>
      <c r="N15" s="41"/>
      <c r="O15" s="41"/>
      <c r="P15" s="41"/>
      <c r="Q15" s="41"/>
      <c r="R15" s="41">
        <v>15</v>
      </c>
      <c r="S15" s="41">
        <v>5</v>
      </c>
      <c r="T15" s="41"/>
      <c r="U15" s="41">
        <v>11</v>
      </c>
      <c r="V15" s="41">
        <v>2</v>
      </c>
      <c r="W15" s="41"/>
      <c r="X15" s="41">
        <v>7</v>
      </c>
      <c r="Y15" s="41">
        <v>3</v>
      </c>
      <c r="Z15" s="41"/>
      <c r="AA15" s="41">
        <v>13</v>
      </c>
      <c r="AB15" s="41">
        <v>3</v>
      </c>
      <c r="AC15" s="41">
        <v>5</v>
      </c>
      <c r="AD15" s="41"/>
      <c r="AE15" s="41">
        <v>6</v>
      </c>
      <c r="AF15" s="41">
        <v>2</v>
      </c>
      <c r="AG15" s="41"/>
      <c r="AH15" s="41">
        <v>14</v>
      </c>
      <c r="AI15" s="41">
        <v>2</v>
      </c>
      <c r="AJ15" s="41">
        <v>5</v>
      </c>
      <c r="AK15" s="100">
        <f t="shared" si="0"/>
        <v>88</v>
      </c>
      <c r="AL15" s="68">
        <f t="shared" si="1"/>
        <v>5</v>
      </c>
    </row>
    <row r="16" spans="1:40">
      <c r="A16" s="9" t="s">
        <v>1108</v>
      </c>
      <c r="B16" s="27" t="s">
        <v>101</v>
      </c>
      <c r="C16" s="68"/>
      <c r="D16" s="21"/>
      <c r="E16" s="68"/>
      <c r="F16" s="41"/>
      <c r="G16" s="41"/>
      <c r="H16" s="41"/>
      <c r="I16" s="21"/>
      <c r="J16" s="21"/>
      <c r="K16" s="41"/>
      <c r="L16" s="41"/>
      <c r="M16" s="41"/>
      <c r="N16" s="41"/>
      <c r="O16" s="41"/>
      <c r="P16" s="41"/>
      <c r="Q16" s="41"/>
      <c r="R16" s="41">
        <v>13</v>
      </c>
      <c r="S16" s="41">
        <v>4</v>
      </c>
      <c r="T16" s="41"/>
      <c r="U16" s="41">
        <v>9</v>
      </c>
      <c r="V16" s="41">
        <v>3</v>
      </c>
      <c r="W16" s="41">
        <v>5</v>
      </c>
      <c r="X16" s="41">
        <v>9</v>
      </c>
      <c r="Y16" s="41">
        <v>6</v>
      </c>
      <c r="Z16" s="41"/>
      <c r="AA16" s="41">
        <v>14</v>
      </c>
      <c r="AB16" s="41">
        <v>3</v>
      </c>
      <c r="AC16" s="41">
        <v>4</v>
      </c>
      <c r="AD16" s="41">
        <v>5</v>
      </c>
      <c r="AE16" s="41">
        <v>14</v>
      </c>
      <c r="AF16" s="41">
        <v>4</v>
      </c>
      <c r="AG16" s="41"/>
      <c r="AH16" s="41"/>
      <c r="AI16" s="41"/>
      <c r="AJ16" s="41"/>
      <c r="AK16" s="100">
        <f t="shared" si="0"/>
        <v>83</v>
      </c>
      <c r="AL16" s="68">
        <f t="shared" si="1"/>
        <v>10</v>
      </c>
    </row>
    <row r="17" spans="1:38">
      <c r="A17" s="9" t="s">
        <v>614</v>
      </c>
      <c r="B17" s="27" t="s">
        <v>104</v>
      </c>
      <c r="C17" s="2"/>
      <c r="D17" s="2"/>
      <c r="E17" s="2"/>
      <c r="F17" s="2"/>
      <c r="G17" s="2"/>
      <c r="H17" s="2"/>
      <c r="I17" s="41">
        <v>13</v>
      </c>
      <c r="J17" s="41">
        <v>3</v>
      </c>
      <c r="K17" s="41">
        <v>38</v>
      </c>
      <c r="L17" s="41">
        <v>9</v>
      </c>
      <c r="M17" s="41">
        <v>6</v>
      </c>
      <c r="N17" s="41">
        <v>49</v>
      </c>
      <c r="O17" s="41">
        <v>15</v>
      </c>
      <c r="P17" s="41">
        <v>4</v>
      </c>
      <c r="Q17" s="41">
        <v>25</v>
      </c>
      <c r="R17" s="41">
        <v>4</v>
      </c>
      <c r="S17" s="41">
        <v>1</v>
      </c>
      <c r="T17" s="41"/>
      <c r="U17" s="41">
        <v>14</v>
      </c>
      <c r="V17" s="41">
        <v>4</v>
      </c>
      <c r="W17" s="41">
        <v>10</v>
      </c>
      <c r="X17" s="41">
        <v>5</v>
      </c>
      <c r="Y17" s="41">
        <v>5</v>
      </c>
      <c r="Z17" s="41">
        <v>5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100">
        <f t="shared" si="0"/>
        <v>83</v>
      </c>
      <c r="AL17" s="68">
        <f t="shared" si="1"/>
        <v>127</v>
      </c>
    </row>
    <row r="18" spans="1:38">
      <c r="A18" s="380" t="s">
        <v>81</v>
      </c>
      <c r="B18" s="27" t="s">
        <v>105</v>
      </c>
      <c r="C18" s="68">
        <v>15</v>
      </c>
      <c r="D18" s="21">
        <v>6</v>
      </c>
      <c r="E18" s="68">
        <v>10</v>
      </c>
      <c r="F18" s="41">
        <v>3</v>
      </c>
      <c r="G18" s="41"/>
      <c r="H18" s="41"/>
      <c r="I18" s="41">
        <v>14</v>
      </c>
      <c r="J18" s="41">
        <v>3</v>
      </c>
      <c r="K18" s="41">
        <v>5</v>
      </c>
      <c r="L18" s="41">
        <v>18</v>
      </c>
      <c r="M18" s="41">
        <v>4</v>
      </c>
      <c r="N18" s="41">
        <v>5</v>
      </c>
      <c r="O18" s="41">
        <v>14</v>
      </c>
      <c r="P18" s="41">
        <v>2</v>
      </c>
      <c r="Q18" s="41"/>
      <c r="R18" s="41"/>
      <c r="S18" s="41">
        <v>2</v>
      </c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100">
        <f t="shared" si="0"/>
        <v>81</v>
      </c>
      <c r="AL18" s="68">
        <f t="shared" si="1"/>
        <v>20</v>
      </c>
    </row>
    <row r="19" spans="1:38">
      <c r="A19" s="380" t="s">
        <v>92</v>
      </c>
      <c r="B19" s="27" t="s">
        <v>107</v>
      </c>
      <c r="C19" s="68">
        <v>13</v>
      </c>
      <c r="D19" s="21">
        <v>4</v>
      </c>
      <c r="E19" s="68">
        <v>20</v>
      </c>
      <c r="F19" s="41">
        <v>16</v>
      </c>
      <c r="G19" s="41">
        <v>2</v>
      </c>
      <c r="H19" s="41">
        <v>25</v>
      </c>
      <c r="I19" s="41">
        <v>4</v>
      </c>
      <c r="J19" s="41">
        <v>3</v>
      </c>
      <c r="K19" s="41">
        <v>10</v>
      </c>
      <c r="L19" s="41"/>
      <c r="M19" s="41"/>
      <c r="N19" s="41"/>
      <c r="O19" s="41">
        <v>9</v>
      </c>
      <c r="P19" s="41">
        <v>3</v>
      </c>
      <c r="Q19" s="41">
        <v>25</v>
      </c>
      <c r="R19" s="41">
        <v>11</v>
      </c>
      <c r="S19" s="41">
        <v>6</v>
      </c>
      <c r="T19" s="41">
        <v>15</v>
      </c>
      <c r="U19" s="41">
        <v>7</v>
      </c>
      <c r="V19" s="41">
        <v>1</v>
      </c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100">
        <f t="shared" si="0"/>
        <v>79</v>
      </c>
      <c r="AL19" s="68">
        <f t="shared" si="1"/>
        <v>95</v>
      </c>
    </row>
    <row r="20" spans="1:38">
      <c r="A20" s="9" t="s">
        <v>601</v>
      </c>
      <c r="B20" s="27" t="s">
        <v>98</v>
      </c>
      <c r="C20" s="2"/>
      <c r="D20" s="2"/>
      <c r="E20" s="2"/>
      <c r="F20" s="2"/>
      <c r="G20" s="2"/>
      <c r="H20" s="2"/>
      <c r="I20" s="127">
        <v>1</v>
      </c>
      <c r="J20" s="41"/>
      <c r="K20" s="41"/>
      <c r="L20" s="41">
        <v>5</v>
      </c>
      <c r="M20" s="41">
        <v>2</v>
      </c>
      <c r="N20" s="41">
        <v>14</v>
      </c>
      <c r="O20" s="41">
        <v>14</v>
      </c>
      <c r="P20" s="41">
        <v>5</v>
      </c>
      <c r="Q20" s="41">
        <v>11</v>
      </c>
      <c r="R20" s="41">
        <v>16</v>
      </c>
      <c r="S20" s="41">
        <v>3</v>
      </c>
      <c r="T20" s="41">
        <v>51</v>
      </c>
      <c r="U20" s="41">
        <v>7</v>
      </c>
      <c r="V20" s="41">
        <v>1</v>
      </c>
      <c r="W20" s="41">
        <v>3</v>
      </c>
      <c r="X20" s="41">
        <v>8</v>
      </c>
      <c r="Y20" s="41">
        <v>4</v>
      </c>
      <c r="Z20" s="41">
        <v>20</v>
      </c>
      <c r="AA20" s="41">
        <v>2</v>
      </c>
      <c r="AB20" s="41">
        <v>2</v>
      </c>
      <c r="AC20" s="41">
        <v>3</v>
      </c>
      <c r="AD20" s="41">
        <v>10</v>
      </c>
      <c r="AE20" s="41">
        <v>5</v>
      </c>
      <c r="AF20" s="41">
        <v>1</v>
      </c>
      <c r="AG20" s="41"/>
      <c r="AH20" s="41"/>
      <c r="AI20" s="41"/>
      <c r="AJ20" s="41"/>
      <c r="AK20" s="100">
        <f t="shared" si="0"/>
        <v>79</v>
      </c>
      <c r="AL20" s="68">
        <f t="shared" si="1"/>
        <v>109</v>
      </c>
    </row>
    <row r="21" spans="1:38">
      <c r="A21" s="380" t="s">
        <v>71</v>
      </c>
      <c r="B21" s="27" t="s">
        <v>96</v>
      </c>
      <c r="C21" s="68">
        <v>11</v>
      </c>
      <c r="D21" s="21">
        <v>4</v>
      </c>
      <c r="E21" s="68"/>
      <c r="F21" s="41">
        <v>13</v>
      </c>
      <c r="G21" s="41">
        <v>4</v>
      </c>
      <c r="H21" s="41"/>
      <c r="I21" s="41">
        <v>17</v>
      </c>
      <c r="J21" s="41">
        <v>3</v>
      </c>
      <c r="K21" s="41">
        <v>10</v>
      </c>
      <c r="L21" s="41">
        <v>11</v>
      </c>
      <c r="M21" s="41">
        <v>1</v>
      </c>
      <c r="N21" s="41"/>
      <c r="O21" s="41">
        <v>12</v>
      </c>
      <c r="P21" s="41">
        <v>2</v>
      </c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100">
        <f t="shared" si="0"/>
        <v>78</v>
      </c>
      <c r="AL21" s="68">
        <f t="shared" si="1"/>
        <v>10</v>
      </c>
    </row>
    <row r="22" spans="1:38">
      <c r="A22" s="9" t="s">
        <v>600</v>
      </c>
      <c r="B22" s="27" t="s">
        <v>482</v>
      </c>
      <c r="C22" s="68"/>
      <c r="D22" s="21"/>
      <c r="E22" s="68"/>
      <c r="F22" s="41"/>
      <c r="G22" s="41"/>
      <c r="H22" s="41"/>
      <c r="I22" s="127">
        <v>1</v>
      </c>
      <c r="J22" s="41"/>
      <c r="K22" s="41"/>
      <c r="L22" s="127">
        <v>3</v>
      </c>
      <c r="M22" s="41"/>
      <c r="N22" s="41"/>
      <c r="O22" s="41">
        <v>12</v>
      </c>
      <c r="P22" s="41">
        <v>3</v>
      </c>
      <c r="Q22" s="41"/>
      <c r="R22" s="41">
        <v>6</v>
      </c>
      <c r="S22" s="41">
        <v>3</v>
      </c>
      <c r="T22" s="41">
        <v>5</v>
      </c>
      <c r="U22" s="41">
        <v>10</v>
      </c>
      <c r="V22" s="41">
        <v>3</v>
      </c>
      <c r="W22" s="41">
        <v>5</v>
      </c>
      <c r="X22" s="41">
        <v>9</v>
      </c>
      <c r="Y22" s="41">
        <v>4</v>
      </c>
      <c r="Z22" s="41">
        <v>10</v>
      </c>
      <c r="AA22" s="41">
        <v>5</v>
      </c>
      <c r="AB22" s="41">
        <v>3</v>
      </c>
      <c r="AC22" s="41">
        <v>1</v>
      </c>
      <c r="AD22" s="41">
        <v>5</v>
      </c>
      <c r="AE22" s="41">
        <v>10</v>
      </c>
      <c r="AF22" s="41">
        <v>2</v>
      </c>
      <c r="AG22" s="41">
        <v>5</v>
      </c>
      <c r="AH22" s="41"/>
      <c r="AI22" s="41"/>
      <c r="AJ22" s="41"/>
      <c r="AK22" s="100">
        <f t="shared" si="0"/>
        <v>75</v>
      </c>
      <c r="AL22" s="68">
        <f t="shared" si="1"/>
        <v>30</v>
      </c>
    </row>
    <row r="23" spans="1:38">
      <c r="A23" s="9" t="s">
        <v>603</v>
      </c>
      <c r="B23" s="27" t="s">
        <v>94</v>
      </c>
      <c r="C23" s="68"/>
      <c r="D23" s="21"/>
      <c r="E23" s="68"/>
      <c r="F23" s="41"/>
      <c r="G23" s="41"/>
      <c r="H23" s="41"/>
      <c r="I23" s="127">
        <v>1</v>
      </c>
      <c r="J23" s="127">
        <v>1</v>
      </c>
      <c r="K23" s="41"/>
      <c r="L23" s="41"/>
      <c r="M23" s="41"/>
      <c r="N23" s="41"/>
      <c r="O23" s="41"/>
      <c r="P23" s="41"/>
      <c r="Q23" s="41"/>
      <c r="R23" s="41">
        <v>14</v>
      </c>
      <c r="S23" s="41">
        <v>1</v>
      </c>
      <c r="T23" s="41">
        <v>25</v>
      </c>
      <c r="U23" s="41">
        <v>12</v>
      </c>
      <c r="V23" s="41">
        <v>3</v>
      </c>
      <c r="W23" s="41">
        <v>5</v>
      </c>
      <c r="X23" s="41">
        <v>7</v>
      </c>
      <c r="Y23" s="41">
        <v>3</v>
      </c>
      <c r="Z23" s="41"/>
      <c r="AA23" s="41">
        <v>11</v>
      </c>
      <c r="AB23" s="41">
        <v>3</v>
      </c>
      <c r="AC23" s="41">
        <v>5</v>
      </c>
      <c r="AD23" s="41">
        <v>10</v>
      </c>
      <c r="AE23" s="41">
        <v>10</v>
      </c>
      <c r="AF23" s="41">
        <v>1</v>
      </c>
      <c r="AG23" s="41"/>
      <c r="AH23" s="41"/>
      <c r="AI23" s="41"/>
      <c r="AJ23" s="41"/>
      <c r="AK23" s="100">
        <f t="shared" si="0"/>
        <v>72</v>
      </c>
      <c r="AL23" s="68">
        <f t="shared" si="1"/>
        <v>40</v>
      </c>
    </row>
    <row r="24" spans="1:38">
      <c r="A24" s="380" t="s">
        <v>598</v>
      </c>
      <c r="B24" s="27" t="s">
        <v>96</v>
      </c>
      <c r="C24" s="2"/>
      <c r="D24" s="2"/>
      <c r="E24" s="2"/>
      <c r="F24" s="2"/>
      <c r="G24" s="2"/>
      <c r="H24" s="2"/>
      <c r="I24" s="41">
        <v>20</v>
      </c>
      <c r="J24" s="41">
        <v>6</v>
      </c>
      <c r="K24" s="41">
        <v>15</v>
      </c>
      <c r="L24" s="41">
        <v>10</v>
      </c>
      <c r="M24" s="41">
        <v>6</v>
      </c>
      <c r="N24" s="41">
        <v>5</v>
      </c>
      <c r="O24" s="41">
        <v>12</v>
      </c>
      <c r="P24" s="41">
        <v>3</v>
      </c>
      <c r="Q24" s="41"/>
      <c r="R24" s="41">
        <v>9</v>
      </c>
      <c r="S24" s="41">
        <v>3</v>
      </c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100">
        <f t="shared" si="0"/>
        <v>69</v>
      </c>
      <c r="AL24" s="68">
        <f t="shared" si="1"/>
        <v>20</v>
      </c>
    </row>
    <row r="25" spans="1:38">
      <c r="A25" s="9" t="s">
        <v>730</v>
      </c>
      <c r="B25" s="27" t="s">
        <v>99</v>
      </c>
      <c r="C25" s="68"/>
      <c r="D25" s="21"/>
      <c r="E25" s="68"/>
      <c r="F25" s="21"/>
      <c r="G25" s="41"/>
      <c r="H25" s="41"/>
      <c r="I25" s="41"/>
      <c r="J25" s="41"/>
      <c r="K25" s="41"/>
      <c r="L25" s="127">
        <v>3</v>
      </c>
      <c r="M25" s="41"/>
      <c r="N25" s="41">
        <v>5</v>
      </c>
      <c r="O25" s="41">
        <v>12</v>
      </c>
      <c r="P25" s="41">
        <v>4</v>
      </c>
      <c r="Q25" s="41">
        <v>20</v>
      </c>
      <c r="R25" s="41">
        <v>15</v>
      </c>
      <c r="S25" s="41">
        <v>2</v>
      </c>
      <c r="T25" s="41">
        <v>40</v>
      </c>
      <c r="U25" s="41">
        <v>10</v>
      </c>
      <c r="V25" s="41">
        <v>2</v>
      </c>
      <c r="W25" s="41">
        <v>20</v>
      </c>
      <c r="X25" s="41">
        <v>6</v>
      </c>
      <c r="Y25" s="41">
        <v>2</v>
      </c>
      <c r="Z25" s="41">
        <v>10</v>
      </c>
      <c r="AA25" s="41">
        <v>7</v>
      </c>
      <c r="AB25" s="41"/>
      <c r="AC25" s="41"/>
      <c r="AD25" s="41">
        <v>10</v>
      </c>
      <c r="AE25" s="41">
        <v>2</v>
      </c>
      <c r="AF25" s="41">
        <v>2</v>
      </c>
      <c r="AG25" s="41"/>
      <c r="AH25" s="41"/>
      <c r="AI25" s="41"/>
      <c r="AJ25" s="41"/>
      <c r="AK25" s="100">
        <f t="shared" si="0"/>
        <v>67</v>
      </c>
      <c r="AL25" s="68">
        <f t="shared" si="1"/>
        <v>105</v>
      </c>
    </row>
    <row r="26" spans="1:38">
      <c r="A26" s="380" t="s">
        <v>60</v>
      </c>
      <c r="B26" s="27" t="s">
        <v>96</v>
      </c>
      <c r="C26" s="68">
        <v>8</v>
      </c>
      <c r="D26" s="21"/>
      <c r="E26" s="68"/>
      <c r="F26" s="41">
        <v>15</v>
      </c>
      <c r="G26" s="41">
        <v>5</v>
      </c>
      <c r="H26" s="41">
        <v>5</v>
      </c>
      <c r="I26" s="41">
        <v>11</v>
      </c>
      <c r="J26" s="41">
        <v>5</v>
      </c>
      <c r="K26" s="41"/>
      <c r="L26" s="41">
        <v>17</v>
      </c>
      <c r="M26" s="41">
        <v>5</v>
      </c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100">
        <f t="shared" si="0"/>
        <v>66</v>
      </c>
      <c r="AL26" s="68">
        <f t="shared" si="1"/>
        <v>5</v>
      </c>
    </row>
    <row r="27" spans="1:38">
      <c r="A27" s="9" t="s">
        <v>66</v>
      </c>
      <c r="B27" s="27" t="s">
        <v>94</v>
      </c>
      <c r="C27" s="68">
        <v>16</v>
      </c>
      <c r="D27" s="21">
        <v>2</v>
      </c>
      <c r="E27" s="68">
        <v>10</v>
      </c>
      <c r="F27" s="41">
        <v>14</v>
      </c>
      <c r="G27" s="41">
        <v>3</v>
      </c>
      <c r="H27" s="41">
        <v>10</v>
      </c>
      <c r="I27" s="41">
        <v>18</v>
      </c>
      <c r="J27" s="41">
        <v>4</v>
      </c>
      <c r="K27" s="41">
        <v>10</v>
      </c>
      <c r="L27" s="41">
        <v>8</v>
      </c>
      <c r="M27" s="41">
        <v>1</v>
      </c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100">
        <f t="shared" si="0"/>
        <v>66</v>
      </c>
      <c r="AL27" s="68">
        <f t="shared" si="1"/>
        <v>30</v>
      </c>
    </row>
    <row r="28" spans="1:38">
      <c r="A28" s="9" t="s">
        <v>327</v>
      </c>
      <c r="B28" s="27" t="s">
        <v>314</v>
      </c>
      <c r="C28" s="2"/>
      <c r="D28" s="2"/>
      <c r="E28" s="2"/>
      <c r="F28" s="41">
        <v>18</v>
      </c>
      <c r="G28" s="41">
        <v>4</v>
      </c>
      <c r="H28" s="41">
        <v>5</v>
      </c>
      <c r="I28" s="41">
        <v>11</v>
      </c>
      <c r="J28" s="41">
        <v>4</v>
      </c>
      <c r="K28" s="41">
        <v>15</v>
      </c>
      <c r="L28" s="41">
        <v>13</v>
      </c>
      <c r="M28" s="41">
        <v>5</v>
      </c>
      <c r="N28" s="41">
        <v>10</v>
      </c>
      <c r="O28" s="41">
        <v>7</v>
      </c>
      <c r="P28" s="41">
        <v>1</v>
      </c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100">
        <f t="shared" si="0"/>
        <v>63</v>
      </c>
      <c r="AL28" s="68">
        <f t="shared" si="1"/>
        <v>30</v>
      </c>
    </row>
    <row r="29" spans="1:38">
      <c r="A29" s="380" t="s">
        <v>367</v>
      </c>
      <c r="B29" s="27" t="s">
        <v>100</v>
      </c>
      <c r="C29" s="68"/>
      <c r="D29" s="21"/>
      <c r="E29" s="68"/>
      <c r="F29" s="41">
        <v>15</v>
      </c>
      <c r="G29" s="41">
        <v>5</v>
      </c>
      <c r="H29" s="41">
        <v>5</v>
      </c>
      <c r="I29" s="41">
        <v>1</v>
      </c>
      <c r="J29" s="41">
        <v>1</v>
      </c>
      <c r="K29" s="41"/>
      <c r="L29" s="41">
        <v>6</v>
      </c>
      <c r="M29" s="41">
        <v>4</v>
      </c>
      <c r="N29" s="41">
        <v>5</v>
      </c>
      <c r="O29" s="41">
        <v>15</v>
      </c>
      <c r="P29" s="41">
        <v>5</v>
      </c>
      <c r="Q29" s="41">
        <v>15</v>
      </c>
      <c r="R29" s="41">
        <v>8</v>
      </c>
      <c r="S29" s="41">
        <v>3</v>
      </c>
      <c r="T29" s="41">
        <v>10</v>
      </c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100">
        <f t="shared" si="0"/>
        <v>63</v>
      </c>
      <c r="AL29" s="68">
        <f t="shared" si="1"/>
        <v>35</v>
      </c>
    </row>
    <row r="30" spans="1:38">
      <c r="A30" s="380" t="s">
        <v>74</v>
      </c>
      <c r="B30" s="27" t="s">
        <v>100</v>
      </c>
      <c r="C30" s="68">
        <v>16</v>
      </c>
      <c r="D30" s="21">
        <v>4</v>
      </c>
      <c r="E30" s="68"/>
      <c r="F30" s="41">
        <v>10</v>
      </c>
      <c r="G30" s="41">
        <v>2</v>
      </c>
      <c r="H30" s="41">
        <v>15</v>
      </c>
      <c r="I30" s="41">
        <v>16</v>
      </c>
      <c r="J30" s="41">
        <v>5</v>
      </c>
      <c r="K30" s="41">
        <v>10</v>
      </c>
      <c r="L30" s="41">
        <v>6</v>
      </c>
      <c r="M30" s="41">
        <v>1</v>
      </c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100">
        <f t="shared" si="0"/>
        <v>60</v>
      </c>
      <c r="AL30" s="68">
        <f t="shared" si="1"/>
        <v>25</v>
      </c>
    </row>
    <row r="31" spans="1:38">
      <c r="A31" s="9" t="s">
        <v>980</v>
      </c>
      <c r="B31" s="27" t="s">
        <v>93</v>
      </c>
      <c r="C31" s="68"/>
      <c r="D31" s="21"/>
      <c r="E31" s="68"/>
      <c r="F31" s="21"/>
      <c r="G31" s="41"/>
      <c r="H31" s="41"/>
      <c r="I31" s="21"/>
      <c r="J31" s="41"/>
      <c r="K31" s="41"/>
      <c r="L31" s="41"/>
      <c r="M31" s="41"/>
      <c r="N31" s="41"/>
      <c r="O31" s="41"/>
      <c r="P31" s="41"/>
      <c r="Q31" s="41"/>
      <c r="R31" s="127">
        <v>1</v>
      </c>
      <c r="S31" s="41"/>
      <c r="T31" s="41"/>
      <c r="U31" s="41">
        <v>21</v>
      </c>
      <c r="V31" s="41">
        <v>5</v>
      </c>
      <c r="W31" s="41"/>
      <c r="X31" s="41">
        <v>9</v>
      </c>
      <c r="Y31" s="41">
        <v>4</v>
      </c>
      <c r="Z31" s="41">
        <v>5</v>
      </c>
      <c r="AA31" s="41">
        <v>8</v>
      </c>
      <c r="AB31" s="41">
        <v>1</v>
      </c>
      <c r="AC31" s="41">
        <v>4</v>
      </c>
      <c r="AD31" s="41"/>
      <c r="AE31" s="41">
        <v>1</v>
      </c>
      <c r="AF31" s="41">
        <v>2</v>
      </c>
      <c r="AG31" s="41"/>
      <c r="AH31" s="41">
        <v>2</v>
      </c>
      <c r="AI31" s="41"/>
      <c r="AJ31" s="41"/>
      <c r="AK31" s="100">
        <f t="shared" si="0"/>
        <v>58</v>
      </c>
      <c r="AL31" s="68">
        <f t="shared" si="1"/>
        <v>5</v>
      </c>
    </row>
    <row r="32" spans="1:38">
      <c r="A32" s="9" t="s">
        <v>612</v>
      </c>
      <c r="B32" s="27" t="s">
        <v>94</v>
      </c>
      <c r="C32" s="2"/>
      <c r="D32" s="2"/>
      <c r="E32" s="2"/>
      <c r="F32" s="2"/>
      <c r="G32" s="2"/>
      <c r="H32" s="2"/>
      <c r="I32" s="41">
        <v>8</v>
      </c>
      <c r="J32" s="41">
        <v>5</v>
      </c>
      <c r="K32" s="41">
        <v>5</v>
      </c>
      <c r="L32" s="41">
        <v>10</v>
      </c>
      <c r="M32" s="41">
        <v>5</v>
      </c>
      <c r="N32" s="41">
        <v>5</v>
      </c>
      <c r="O32" s="41">
        <v>7</v>
      </c>
      <c r="P32" s="41">
        <v>1</v>
      </c>
      <c r="Q32" s="41"/>
      <c r="R32" s="41">
        <v>16</v>
      </c>
      <c r="S32" s="41">
        <v>5</v>
      </c>
      <c r="T32" s="41">
        <v>15</v>
      </c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100">
        <f t="shared" si="0"/>
        <v>57</v>
      </c>
      <c r="AL32" s="68">
        <f t="shared" si="1"/>
        <v>25</v>
      </c>
    </row>
    <row r="33" spans="1:38">
      <c r="A33" s="380" t="s">
        <v>1756</v>
      </c>
      <c r="B33" s="27" t="s">
        <v>99</v>
      </c>
      <c r="C33" s="68">
        <v>14</v>
      </c>
      <c r="D33" s="21">
        <v>5</v>
      </c>
      <c r="E33" s="68">
        <v>21</v>
      </c>
      <c r="F33" s="41">
        <v>14</v>
      </c>
      <c r="G33" s="41">
        <v>5</v>
      </c>
      <c r="H33" s="41">
        <v>41</v>
      </c>
      <c r="I33" s="41">
        <v>12</v>
      </c>
      <c r="J33" s="41"/>
      <c r="K33" s="41">
        <v>17</v>
      </c>
      <c r="L33" s="41">
        <v>5</v>
      </c>
      <c r="M33" s="41">
        <v>1</v>
      </c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100">
        <f t="shared" si="0"/>
        <v>56</v>
      </c>
      <c r="AL33" s="68">
        <f t="shared" si="1"/>
        <v>79</v>
      </c>
    </row>
    <row r="34" spans="1:38">
      <c r="A34" s="9" t="s">
        <v>982</v>
      </c>
      <c r="B34" s="27" t="s">
        <v>482</v>
      </c>
      <c r="C34" s="68"/>
      <c r="D34" s="21"/>
      <c r="E34" s="68"/>
      <c r="F34" s="21"/>
      <c r="G34" s="41"/>
      <c r="H34" s="41"/>
      <c r="I34" s="21"/>
      <c r="J34" s="41"/>
      <c r="K34" s="41"/>
      <c r="L34" s="41"/>
      <c r="M34" s="41"/>
      <c r="N34" s="41"/>
      <c r="O34" s="41"/>
      <c r="P34" s="41"/>
      <c r="Q34" s="41"/>
      <c r="R34" s="127">
        <v>7</v>
      </c>
      <c r="S34" s="127">
        <v>4</v>
      </c>
      <c r="T34" s="41">
        <v>20</v>
      </c>
      <c r="U34" s="41">
        <v>8</v>
      </c>
      <c r="V34" s="41">
        <v>4</v>
      </c>
      <c r="W34" s="41"/>
      <c r="X34" s="41">
        <v>11</v>
      </c>
      <c r="Y34" s="41">
        <v>3</v>
      </c>
      <c r="Z34" s="41">
        <v>15</v>
      </c>
      <c r="AA34" s="41">
        <v>1</v>
      </c>
      <c r="AB34" s="41"/>
      <c r="AC34" s="41">
        <v>3</v>
      </c>
      <c r="AD34" s="41"/>
      <c r="AE34" s="41">
        <v>6</v>
      </c>
      <c r="AF34" s="41">
        <v>2</v>
      </c>
      <c r="AG34" s="41"/>
      <c r="AH34" s="41">
        <v>4</v>
      </c>
      <c r="AI34" s="41">
        <v>2</v>
      </c>
      <c r="AJ34" s="41"/>
      <c r="AK34" s="100">
        <f t="shared" si="0"/>
        <v>55</v>
      </c>
      <c r="AL34" s="68">
        <f t="shared" si="1"/>
        <v>35</v>
      </c>
    </row>
    <row r="35" spans="1:38">
      <c r="A35" s="9" t="s">
        <v>1323</v>
      </c>
      <c r="B35" s="27" t="s">
        <v>99</v>
      </c>
      <c r="C35" s="68"/>
      <c r="D35" s="21"/>
      <c r="E35" s="68"/>
      <c r="F35" s="21"/>
      <c r="G35" s="41"/>
      <c r="H35" s="41"/>
      <c r="I35" s="2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>
        <v>8</v>
      </c>
      <c r="Y35" s="41">
        <v>2</v>
      </c>
      <c r="Z35" s="41"/>
      <c r="AA35" s="41">
        <v>8</v>
      </c>
      <c r="AB35" s="41">
        <v>2</v>
      </c>
      <c r="AC35" s="41">
        <v>5</v>
      </c>
      <c r="AD35" s="41"/>
      <c r="AE35" s="41">
        <v>11</v>
      </c>
      <c r="AF35" s="41">
        <v>3</v>
      </c>
      <c r="AG35" s="41">
        <v>10</v>
      </c>
      <c r="AH35" s="41">
        <v>13</v>
      </c>
      <c r="AI35" s="41">
        <v>3</v>
      </c>
      <c r="AJ35" s="41">
        <v>5</v>
      </c>
      <c r="AK35" s="100">
        <f t="shared" si="0"/>
        <v>55</v>
      </c>
      <c r="AL35" s="68">
        <f t="shared" si="1"/>
        <v>15</v>
      </c>
    </row>
    <row r="36" spans="1:38">
      <c r="A36" s="380" t="s">
        <v>78</v>
      </c>
      <c r="B36" s="27" t="s">
        <v>104</v>
      </c>
      <c r="C36" s="68">
        <v>8</v>
      </c>
      <c r="D36" s="21">
        <v>5</v>
      </c>
      <c r="E36" s="68">
        <v>67</v>
      </c>
      <c r="F36" s="41">
        <v>16</v>
      </c>
      <c r="G36" s="41">
        <v>6</v>
      </c>
      <c r="H36" s="41">
        <v>164</v>
      </c>
      <c r="I36" s="41">
        <v>15</v>
      </c>
      <c r="J36" s="41">
        <v>5</v>
      </c>
      <c r="K36" s="41">
        <v>53</v>
      </c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100">
        <f t="shared" si="0"/>
        <v>55</v>
      </c>
      <c r="AL36" s="68">
        <f t="shared" si="1"/>
        <v>284</v>
      </c>
    </row>
    <row r="37" spans="1:38">
      <c r="A37" s="9" t="s">
        <v>85</v>
      </c>
      <c r="B37" s="27" t="s">
        <v>107</v>
      </c>
      <c r="C37" s="68">
        <v>13</v>
      </c>
      <c r="D37" s="21">
        <v>3</v>
      </c>
      <c r="E37" s="68">
        <v>10</v>
      </c>
      <c r="F37" s="41">
        <v>10</v>
      </c>
      <c r="G37" s="41">
        <v>4</v>
      </c>
      <c r="H37" s="41">
        <v>15</v>
      </c>
      <c r="I37" s="41">
        <v>10</v>
      </c>
      <c r="J37" s="41">
        <v>3</v>
      </c>
      <c r="K37" s="41">
        <v>5</v>
      </c>
      <c r="L37" s="41">
        <v>8</v>
      </c>
      <c r="M37" s="41">
        <v>4</v>
      </c>
      <c r="N37" s="41">
        <v>15</v>
      </c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100">
        <f t="shared" si="0"/>
        <v>55</v>
      </c>
      <c r="AL37" s="68">
        <f t="shared" si="1"/>
        <v>45</v>
      </c>
    </row>
    <row r="38" spans="1:38">
      <c r="A38" s="9" t="s">
        <v>62</v>
      </c>
      <c r="B38" s="27" t="s">
        <v>94</v>
      </c>
      <c r="C38" s="68">
        <v>17</v>
      </c>
      <c r="D38" s="21">
        <v>4</v>
      </c>
      <c r="E38" s="68"/>
      <c r="F38" s="41">
        <v>14</v>
      </c>
      <c r="G38" s="41">
        <v>5</v>
      </c>
      <c r="H38" s="41"/>
      <c r="I38" s="41"/>
      <c r="J38" s="41"/>
      <c r="K38" s="41"/>
      <c r="L38" s="41">
        <v>13</v>
      </c>
      <c r="M38" s="41">
        <v>1</v>
      </c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100">
        <f t="shared" si="0"/>
        <v>54</v>
      </c>
      <c r="AL38" s="68">
        <f t="shared" si="1"/>
        <v>0</v>
      </c>
    </row>
    <row r="39" spans="1:38">
      <c r="A39" s="380" t="s">
        <v>731</v>
      </c>
      <c r="B39" s="27" t="s">
        <v>99</v>
      </c>
      <c r="C39" s="68"/>
      <c r="D39" s="21"/>
      <c r="E39" s="68"/>
      <c r="F39" s="21"/>
      <c r="G39" s="41"/>
      <c r="H39" s="41"/>
      <c r="I39" s="41"/>
      <c r="J39" s="41"/>
      <c r="K39" s="41"/>
      <c r="L39" s="127">
        <v>4</v>
      </c>
      <c r="M39" s="41"/>
      <c r="N39" s="41"/>
      <c r="O39" s="41">
        <v>17</v>
      </c>
      <c r="P39" s="41">
        <v>4</v>
      </c>
      <c r="Q39" s="41"/>
      <c r="R39" s="41">
        <v>14</v>
      </c>
      <c r="S39" s="41">
        <v>2</v>
      </c>
      <c r="T39" s="41">
        <v>15</v>
      </c>
      <c r="U39" s="41">
        <v>8</v>
      </c>
      <c r="V39" s="41">
        <v>5</v>
      </c>
      <c r="W39" s="41">
        <v>15</v>
      </c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100">
        <f t="shared" si="0"/>
        <v>54</v>
      </c>
      <c r="AL39" s="68">
        <f t="shared" si="1"/>
        <v>30</v>
      </c>
    </row>
    <row r="40" spans="1:38">
      <c r="A40" s="380" t="s">
        <v>56</v>
      </c>
      <c r="B40" s="27" t="s">
        <v>93</v>
      </c>
      <c r="C40" s="68">
        <v>17</v>
      </c>
      <c r="D40" s="21">
        <v>4</v>
      </c>
      <c r="E40" s="68"/>
      <c r="F40" s="41">
        <v>16</v>
      </c>
      <c r="G40" s="41">
        <v>5</v>
      </c>
      <c r="H40" s="41"/>
      <c r="I40" s="41">
        <v>7</v>
      </c>
      <c r="J40" s="41">
        <v>3</v>
      </c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100">
        <f t="shared" si="0"/>
        <v>52</v>
      </c>
      <c r="AL40" s="68">
        <f t="shared" si="1"/>
        <v>0</v>
      </c>
    </row>
    <row r="41" spans="1:38">
      <c r="A41" s="380" t="s">
        <v>59</v>
      </c>
      <c r="B41" s="27" t="s">
        <v>94</v>
      </c>
      <c r="C41" s="68">
        <v>13</v>
      </c>
      <c r="D41" s="21">
        <v>5</v>
      </c>
      <c r="E41" s="68"/>
      <c r="F41" s="41">
        <v>10</v>
      </c>
      <c r="G41" s="41">
        <v>5</v>
      </c>
      <c r="H41" s="41">
        <v>10</v>
      </c>
      <c r="I41" s="41">
        <v>17</v>
      </c>
      <c r="J41" s="41">
        <v>2</v>
      </c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100">
        <f t="shared" si="0"/>
        <v>52</v>
      </c>
      <c r="AL41" s="68">
        <f t="shared" si="1"/>
        <v>10</v>
      </c>
    </row>
    <row r="42" spans="1:38">
      <c r="A42" s="9" t="s">
        <v>1156</v>
      </c>
      <c r="B42" s="27" t="s">
        <v>100</v>
      </c>
      <c r="C42" s="68"/>
      <c r="D42" s="21"/>
      <c r="E42" s="68"/>
      <c r="F42" s="21"/>
      <c r="G42" s="41"/>
      <c r="H42" s="41"/>
      <c r="I42" s="2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>
        <v>15</v>
      </c>
      <c r="V42" s="41">
        <v>4</v>
      </c>
      <c r="W42" s="41"/>
      <c r="X42" s="41">
        <v>7</v>
      </c>
      <c r="Y42" s="41">
        <v>1</v>
      </c>
      <c r="Z42" s="41"/>
      <c r="AA42" s="41">
        <v>11</v>
      </c>
      <c r="AB42" s="41">
        <v>1</v>
      </c>
      <c r="AC42" s="41">
        <v>1</v>
      </c>
      <c r="AD42" s="41"/>
      <c r="AE42" s="41">
        <v>9</v>
      </c>
      <c r="AF42" s="41">
        <v>2</v>
      </c>
      <c r="AG42" s="41"/>
      <c r="AH42" s="41"/>
      <c r="AI42" s="41"/>
      <c r="AJ42" s="41"/>
      <c r="AK42" s="100">
        <f t="shared" si="0"/>
        <v>51</v>
      </c>
      <c r="AL42" s="68">
        <f t="shared" si="1"/>
        <v>0</v>
      </c>
    </row>
    <row r="43" spans="1:38">
      <c r="A43" s="9" t="s">
        <v>65</v>
      </c>
      <c r="B43" s="27" t="s">
        <v>98</v>
      </c>
      <c r="C43" s="68">
        <v>18</v>
      </c>
      <c r="D43" s="21">
        <v>4</v>
      </c>
      <c r="E43" s="68">
        <v>16</v>
      </c>
      <c r="F43" s="41">
        <v>13</v>
      </c>
      <c r="G43" s="41">
        <v>5</v>
      </c>
      <c r="H43" s="41">
        <v>4</v>
      </c>
      <c r="I43" s="41">
        <v>11</v>
      </c>
      <c r="J43" s="41"/>
      <c r="K43" s="41">
        <v>5</v>
      </c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100">
        <f t="shared" si="0"/>
        <v>51</v>
      </c>
      <c r="AL43" s="68">
        <f t="shared" si="1"/>
        <v>25</v>
      </c>
    </row>
    <row r="44" spans="1:38">
      <c r="A44" s="9" t="s">
        <v>733</v>
      </c>
      <c r="B44" s="27" t="s">
        <v>107</v>
      </c>
      <c r="C44" s="68"/>
      <c r="D44" s="21"/>
      <c r="E44" s="68"/>
      <c r="F44" s="21"/>
      <c r="G44" s="41"/>
      <c r="H44" s="41"/>
      <c r="I44" s="41"/>
      <c r="J44" s="41"/>
      <c r="K44" s="41"/>
      <c r="L44" s="127">
        <v>2</v>
      </c>
      <c r="M44" s="41"/>
      <c r="N44" s="41"/>
      <c r="O44" s="41">
        <v>4</v>
      </c>
      <c r="P44" s="41">
        <v>2</v>
      </c>
      <c r="Q44" s="41"/>
      <c r="R44" s="41">
        <v>11</v>
      </c>
      <c r="S44" s="41">
        <v>3</v>
      </c>
      <c r="T44" s="41">
        <v>10</v>
      </c>
      <c r="U44" s="41">
        <v>12</v>
      </c>
      <c r="V44" s="41">
        <v>4</v>
      </c>
      <c r="W44" s="41">
        <v>15</v>
      </c>
      <c r="X44" s="41"/>
      <c r="Y44" s="41"/>
      <c r="Z44" s="41"/>
      <c r="AA44" s="41">
        <v>6</v>
      </c>
      <c r="AB44" s="41">
        <v>1</v>
      </c>
      <c r="AC44" s="41">
        <v>2</v>
      </c>
      <c r="AD44" s="41"/>
      <c r="AE44" s="41">
        <v>1</v>
      </c>
      <c r="AF44" s="41"/>
      <c r="AG44" s="41"/>
      <c r="AH44" s="41"/>
      <c r="AI44" s="41"/>
      <c r="AJ44" s="41"/>
      <c r="AK44" s="100">
        <f t="shared" si="0"/>
        <v>48</v>
      </c>
      <c r="AL44" s="68">
        <f t="shared" si="1"/>
        <v>25</v>
      </c>
    </row>
    <row r="45" spans="1:38">
      <c r="A45" s="380" t="s">
        <v>338</v>
      </c>
      <c r="B45" s="27" t="s">
        <v>98</v>
      </c>
      <c r="C45" s="2"/>
      <c r="D45" s="2"/>
      <c r="E45" s="2"/>
      <c r="F45" s="41">
        <v>19</v>
      </c>
      <c r="G45" s="41">
        <v>4</v>
      </c>
      <c r="H45" s="41">
        <v>20</v>
      </c>
      <c r="I45" s="41">
        <v>18</v>
      </c>
      <c r="J45" s="41">
        <v>6</v>
      </c>
      <c r="K45" s="41">
        <v>15</v>
      </c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100">
        <f t="shared" si="0"/>
        <v>47</v>
      </c>
      <c r="AL45" s="68">
        <f t="shared" si="1"/>
        <v>35</v>
      </c>
    </row>
    <row r="46" spans="1:38">
      <c r="A46" s="380" t="s">
        <v>320</v>
      </c>
      <c r="B46" s="27" t="s">
        <v>107</v>
      </c>
      <c r="C46" s="2"/>
      <c r="D46" s="2"/>
      <c r="E46" s="2"/>
      <c r="F46" s="41">
        <v>12</v>
      </c>
      <c r="G46" s="41">
        <v>4</v>
      </c>
      <c r="H46" s="41">
        <v>10</v>
      </c>
      <c r="I46" s="41">
        <v>16</v>
      </c>
      <c r="J46" s="41">
        <v>2</v>
      </c>
      <c r="K46" s="41">
        <v>10</v>
      </c>
      <c r="L46" s="41">
        <v>10</v>
      </c>
      <c r="M46" s="41">
        <v>3</v>
      </c>
      <c r="N46" s="41">
        <v>15</v>
      </c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100">
        <f t="shared" si="0"/>
        <v>47</v>
      </c>
      <c r="AL46" s="68">
        <f t="shared" si="1"/>
        <v>35</v>
      </c>
    </row>
    <row r="47" spans="1:38">
      <c r="A47" s="9" t="s">
        <v>987</v>
      </c>
      <c r="B47" s="27" t="s">
        <v>107</v>
      </c>
      <c r="C47" s="68"/>
      <c r="D47" s="21"/>
      <c r="E47" s="68"/>
      <c r="F47" s="21"/>
      <c r="G47" s="41"/>
      <c r="H47" s="41"/>
      <c r="I47" s="21"/>
      <c r="J47" s="41"/>
      <c r="K47" s="41"/>
      <c r="L47" s="41"/>
      <c r="M47" s="41"/>
      <c r="N47" s="41"/>
      <c r="O47" s="41"/>
      <c r="P47" s="41"/>
      <c r="Q47" s="41"/>
      <c r="R47" s="127">
        <v>1</v>
      </c>
      <c r="S47" s="41"/>
      <c r="T47" s="41"/>
      <c r="U47" s="41"/>
      <c r="V47" s="41"/>
      <c r="W47" s="41"/>
      <c r="X47" s="41">
        <v>7</v>
      </c>
      <c r="Y47" s="41">
        <v>4</v>
      </c>
      <c r="Z47" s="41">
        <v>15</v>
      </c>
      <c r="AA47" s="41">
        <v>11</v>
      </c>
      <c r="AB47" s="41">
        <v>3</v>
      </c>
      <c r="AC47" s="41">
        <v>4</v>
      </c>
      <c r="AD47" s="41">
        <v>35</v>
      </c>
      <c r="AE47" s="41">
        <v>6</v>
      </c>
      <c r="AF47" s="41">
        <v>1</v>
      </c>
      <c r="AG47" s="41">
        <v>10</v>
      </c>
      <c r="AH47" s="41">
        <v>8</v>
      </c>
      <c r="AI47" s="41">
        <v>1</v>
      </c>
      <c r="AJ47" s="41">
        <v>5</v>
      </c>
      <c r="AK47" s="100">
        <f t="shared" si="0"/>
        <v>46</v>
      </c>
      <c r="AL47" s="68">
        <f t="shared" si="1"/>
        <v>65</v>
      </c>
    </row>
    <row r="48" spans="1:38">
      <c r="A48" s="9" t="s">
        <v>1187</v>
      </c>
      <c r="B48" s="27" t="s">
        <v>99</v>
      </c>
      <c r="C48" s="68"/>
      <c r="D48" s="21"/>
      <c r="E48" s="68"/>
      <c r="F48" s="21"/>
      <c r="G48" s="41"/>
      <c r="H48" s="41"/>
      <c r="I48" s="2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>
        <v>14</v>
      </c>
      <c r="V48" s="41">
        <v>4</v>
      </c>
      <c r="W48" s="41">
        <v>15</v>
      </c>
      <c r="X48" s="41">
        <v>12</v>
      </c>
      <c r="Y48" s="41">
        <v>5</v>
      </c>
      <c r="Z48" s="41">
        <v>20</v>
      </c>
      <c r="AA48" s="41">
        <v>8</v>
      </c>
      <c r="AB48" s="41">
        <v>2</v>
      </c>
      <c r="AC48" s="41">
        <v>1</v>
      </c>
      <c r="AD48" s="41"/>
      <c r="AE48" s="41"/>
      <c r="AF48" s="41"/>
      <c r="AG48" s="41"/>
      <c r="AH48" s="41"/>
      <c r="AI48" s="41"/>
      <c r="AJ48" s="41"/>
      <c r="AK48" s="100">
        <f t="shared" si="0"/>
        <v>46</v>
      </c>
      <c r="AL48" s="68">
        <f t="shared" si="1"/>
        <v>35</v>
      </c>
    </row>
    <row r="49" spans="1:38">
      <c r="A49" s="9" t="s">
        <v>605</v>
      </c>
      <c r="B49" s="27" t="s">
        <v>96</v>
      </c>
      <c r="C49" s="68"/>
      <c r="D49" s="21"/>
      <c r="E49" s="68"/>
      <c r="F49" s="41"/>
      <c r="G49" s="41"/>
      <c r="H49" s="41"/>
      <c r="I49" s="127">
        <v>2</v>
      </c>
      <c r="J49" s="41"/>
      <c r="K49" s="41"/>
      <c r="L49" s="41">
        <v>13</v>
      </c>
      <c r="M49" s="41">
        <v>4</v>
      </c>
      <c r="N49" s="41">
        <v>10</v>
      </c>
      <c r="O49" s="41">
        <v>22</v>
      </c>
      <c r="P49" s="41">
        <v>5</v>
      </c>
      <c r="Q49" s="41">
        <v>30</v>
      </c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100">
        <f t="shared" si="0"/>
        <v>46</v>
      </c>
      <c r="AL49" s="68">
        <f t="shared" si="1"/>
        <v>40</v>
      </c>
    </row>
    <row r="50" spans="1:38">
      <c r="A50" s="9" t="s">
        <v>749</v>
      </c>
      <c r="B50" s="27" t="s">
        <v>101</v>
      </c>
      <c r="C50" s="68"/>
      <c r="D50" s="21"/>
      <c r="E50" s="68"/>
      <c r="F50" s="21"/>
      <c r="G50" s="41"/>
      <c r="H50" s="41"/>
      <c r="I50" s="41"/>
      <c r="J50" s="41"/>
      <c r="K50" s="41"/>
      <c r="L50" s="41">
        <v>18</v>
      </c>
      <c r="M50" s="41">
        <v>6</v>
      </c>
      <c r="N50" s="41"/>
      <c r="O50" s="41">
        <v>15</v>
      </c>
      <c r="P50" s="41">
        <v>6</v>
      </c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100">
        <f t="shared" si="0"/>
        <v>45</v>
      </c>
      <c r="AL50" s="68">
        <f t="shared" si="1"/>
        <v>0</v>
      </c>
    </row>
    <row r="51" spans="1:38">
      <c r="A51" s="9" t="s">
        <v>321</v>
      </c>
      <c r="B51" s="27" t="s">
        <v>102</v>
      </c>
      <c r="C51" s="2"/>
      <c r="D51" s="2"/>
      <c r="E51" s="2"/>
      <c r="F51" s="41">
        <v>21</v>
      </c>
      <c r="G51" s="41">
        <v>6</v>
      </c>
      <c r="H51" s="41">
        <v>40</v>
      </c>
      <c r="I51" s="41">
        <v>14</v>
      </c>
      <c r="J51" s="41">
        <v>3</v>
      </c>
      <c r="K51" s="41">
        <v>20</v>
      </c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100">
        <f t="shared" si="0"/>
        <v>44</v>
      </c>
      <c r="AL51" s="68">
        <f t="shared" si="1"/>
        <v>60</v>
      </c>
    </row>
    <row r="52" spans="1:38">
      <c r="A52" s="9" t="s">
        <v>1181</v>
      </c>
      <c r="B52" s="27" t="s">
        <v>482</v>
      </c>
      <c r="C52" s="68"/>
      <c r="D52" s="21"/>
      <c r="E52" s="68"/>
      <c r="F52" s="21"/>
      <c r="G52" s="41"/>
      <c r="H52" s="41"/>
      <c r="I52" s="2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127">
        <v>7</v>
      </c>
      <c r="V52" s="41"/>
      <c r="W52" s="41"/>
      <c r="X52" s="127">
        <v>4</v>
      </c>
      <c r="Y52" s="127">
        <v>1</v>
      </c>
      <c r="Z52" s="41">
        <v>5</v>
      </c>
      <c r="AA52" s="41">
        <v>2</v>
      </c>
      <c r="AB52" s="41">
        <v>1</v>
      </c>
      <c r="AC52" s="41">
        <v>4</v>
      </c>
      <c r="AD52" s="41"/>
      <c r="AE52" s="41">
        <v>12</v>
      </c>
      <c r="AF52" s="41">
        <v>3</v>
      </c>
      <c r="AG52" s="41">
        <v>5</v>
      </c>
      <c r="AH52" s="41">
        <v>8</v>
      </c>
      <c r="AI52" s="41">
        <v>1</v>
      </c>
      <c r="AJ52" s="41"/>
      <c r="AK52" s="100">
        <f t="shared" si="0"/>
        <v>43</v>
      </c>
      <c r="AL52" s="68">
        <f t="shared" si="1"/>
        <v>10</v>
      </c>
    </row>
    <row r="53" spans="1:38">
      <c r="A53" s="9" t="s">
        <v>1340</v>
      </c>
      <c r="B53" s="27" t="s">
        <v>100</v>
      </c>
      <c r="C53" s="68"/>
      <c r="D53" s="21"/>
      <c r="E53" s="68"/>
      <c r="F53" s="2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>
        <v>7</v>
      </c>
      <c r="Y53" s="41">
        <v>3</v>
      </c>
      <c r="Z53" s="41"/>
      <c r="AA53" s="41">
        <v>3</v>
      </c>
      <c r="AB53" s="41">
        <v>2</v>
      </c>
      <c r="AC53" s="41">
        <v>3</v>
      </c>
      <c r="AD53" s="41">
        <v>10</v>
      </c>
      <c r="AE53" s="41">
        <v>12</v>
      </c>
      <c r="AF53" s="41">
        <v>2</v>
      </c>
      <c r="AG53" s="41">
        <v>5</v>
      </c>
      <c r="AH53" s="41">
        <v>9</v>
      </c>
      <c r="AI53" s="41">
        <v>2</v>
      </c>
      <c r="AJ53" s="41">
        <v>15</v>
      </c>
      <c r="AK53" s="100">
        <f t="shared" si="0"/>
        <v>43</v>
      </c>
      <c r="AL53" s="68">
        <f t="shared" si="1"/>
        <v>30</v>
      </c>
    </row>
    <row r="54" spans="1:38">
      <c r="A54" s="9" t="s">
        <v>69</v>
      </c>
      <c r="B54" s="27" t="s">
        <v>94</v>
      </c>
      <c r="C54" s="68">
        <v>16</v>
      </c>
      <c r="D54" s="21">
        <v>6</v>
      </c>
      <c r="E54" s="68">
        <v>5</v>
      </c>
      <c r="F54" s="41">
        <v>14</v>
      </c>
      <c r="G54" s="41">
        <v>1</v>
      </c>
      <c r="H54" s="41"/>
      <c r="I54" s="41">
        <v>3</v>
      </c>
      <c r="J54" s="41"/>
      <c r="K54" s="41">
        <v>15</v>
      </c>
      <c r="L54" s="41">
        <v>1</v>
      </c>
      <c r="M54" s="41">
        <v>2</v>
      </c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100">
        <f t="shared" si="0"/>
        <v>43</v>
      </c>
      <c r="AL54" s="68">
        <f t="shared" si="1"/>
        <v>20</v>
      </c>
    </row>
    <row r="55" spans="1:38">
      <c r="A55" s="9" t="s">
        <v>926</v>
      </c>
      <c r="B55" s="27" t="s">
        <v>101</v>
      </c>
      <c r="C55" s="68">
        <v>13</v>
      </c>
      <c r="D55" s="21">
        <v>6</v>
      </c>
      <c r="E55" s="68">
        <v>5</v>
      </c>
      <c r="F55" s="41">
        <v>7</v>
      </c>
      <c r="G55" s="41">
        <v>1</v>
      </c>
      <c r="H55" s="41"/>
      <c r="I55" s="41">
        <v>12</v>
      </c>
      <c r="J55" s="41">
        <v>3</v>
      </c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100">
        <f t="shared" si="0"/>
        <v>42</v>
      </c>
      <c r="AL55" s="68">
        <f t="shared" si="1"/>
        <v>5</v>
      </c>
    </row>
    <row r="56" spans="1:38">
      <c r="A56" s="9" t="s">
        <v>1198</v>
      </c>
      <c r="B56" s="27" t="s">
        <v>98</v>
      </c>
      <c r="C56" s="68"/>
      <c r="D56" s="21"/>
      <c r="E56" s="68"/>
      <c r="F56" s="21"/>
      <c r="G56" s="41"/>
      <c r="H56" s="41"/>
      <c r="I56" s="2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>
        <v>12</v>
      </c>
      <c r="V56" s="41">
        <v>4</v>
      </c>
      <c r="W56" s="41">
        <v>5</v>
      </c>
      <c r="X56" s="41">
        <v>11</v>
      </c>
      <c r="Y56" s="41">
        <v>4</v>
      </c>
      <c r="Z56" s="41">
        <v>10</v>
      </c>
      <c r="AA56" s="41">
        <v>9</v>
      </c>
      <c r="AB56" s="41">
        <v>2</v>
      </c>
      <c r="AC56" s="41"/>
      <c r="AD56" s="41"/>
      <c r="AE56" s="41"/>
      <c r="AF56" s="41"/>
      <c r="AG56" s="41"/>
      <c r="AH56" s="41"/>
      <c r="AI56" s="41"/>
      <c r="AJ56" s="41"/>
      <c r="AK56" s="100">
        <f t="shared" si="0"/>
        <v>42</v>
      </c>
      <c r="AL56" s="68">
        <f t="shared" si="1"/>
        <v>15</v>
      </c>
    </row>
    <row r="57" spans="1:38">
      <c r="A57" s="9" t="s">
        <v>1244</v>
      </c>
      <c r="B57" s="27" t="s">
        <v>93</v>
      </c>
      <c r="C57" s="68"/>
      <c r="D57" s="21"/>
      <c r="E57" s="68"/>
      <c r="F57" s="21"/>
      <c r="G57" s="41"/>
      <c r="H57" s="41"/>
      <c r="I57" s="2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127">
        <v>5</v>
      </c>
      <c r="V57" s="41"/>
      <c r="W57" s="41"/>
      <c r="X57" s="41">
        <v>10</v>
      </c>
      <c r="Y57" s="41">
        <v>4</v>
      </c>
      <c r="Z57" s="41"/>
      <c r="AA57" s="41">
        <v>5</v>
      </c>
      <c r="AB57" s="41">
        <v>2</v>
      </c>
      <c r="AC57" s="41">
        <v>1</v>
      </c>
      <c r="AD57" s="41"/>
      <c r="AE57" s="41">
        <v>11</v>
      </c>
      <c r="AF57" s="41">
        <v>3</v>
      </c>
      <c r="AG57" s="41"/>
      <c r="AH57" s="41"/>
      <c r="AI57" s="41"/>
      <c r="AJ57" s="41"/>
      <c r="AK57" s="100">
        <f t="shared" si="0"/>
        <v>41</v>
      </c>
      <c r="AL57" s="68">
        <f t="shared" si="1"/>
        <v>0</v>
      </c>
    </row>
    <row r="58" spans="1:38">
      <c r="A58" s="9" t="s">
        <v>77</v>
      </c>
      <c r="B58" s="27" t="s">
        <v>103</v>
      </c>
      <c r="C58" s="68">
        <v>8</v>
      </c>
      <c r="D58" s="21">
        <v>1</v>
      </c>
      <c r="E58" s="68"/>
      <c r="F58" s="41">
        <v>12</v>
      </c>
      <c r="G58" s="41">
        <v>2</v>
      </c>
      <c r="H58" s="41">
        <v>10</v>
      </c>
      <c r="I58" s="41">
        <v>13</v>
      </c>
      <c r="J58" s="41">
        <v>5</v>
      </c>
      <c r="K58" s="41">
        <v>8</v>
      </c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100">
        <f t="shared" si="0"/>
        <v>41</v>
      </c>
      <c r="AL58" s="68">
        <f t="shared" si="1"/>
        <v>18</v>
      </c>
    </row>
    <row r="59" spans="1:38">
      <c r="A59" s="9" t="s">
        <v>984</v>
      </c>
      <c r="B59" s="27" t="s">
        <v>482</v>
      </c>
      <c r="C59" s="68"/>
      <c r="D59" s="21"/>
      <c r="E59" s="68"/>
      <c r="F59" s="21"/>
      <c r="G59" s="41"/>
      <c r="H59" s="41"/>
      <c r="I59" s="21"/>
      <c r="J59" s="41"/>
      <c r="K59" s="41"/>
      <c r="L59" s="41"/>
      <c r="M59" s="41"/>
      <c r="N59" s="41"/>
      <c r="O59" s="41"/>
      <c r="P59" s="41"/>
      <c r="Q59" s="41"/>
      <c r="R59" s="127">
        <v>1</v>
      </c>
      <c r="S59" s="41"/>
      <c r="T59" s="41"/>
      <c r="U59" s="41">
        <v>13</v>
      </c>
      <c r="V59" s="41">
        <v>4</v>
      </c>
      <c r="W59" s="41">
        <v>15</v>
      </c>
      <c r="X59" s="41">
        <v>7</v>
      </c>
      <c r="Y59" s="41">
        <v>3</v>
      </c>
      <c r="Z59" s="41">
        <v>10</v>
      </c>
      <c r="AA59" s="41">
        <v>5</v>
      </c>
      <c r="AB59" s="41">
        <v>2</v>
      </c>
      <c r="AC59" s="41"/>
      <c r="AD59" s="41"/>
      <c r="AE59" s="41">
        <v>4</v>
      </c>
      <c r="AF59" s="41">
        <v>2</v>
      </c>
      <c r="AG59" s="41"/>
      <c r="AH59" s="41"/>
      <c r="AI59" s="41"/>
      <c r="AJ59" s="41"/>
      <c r="AK59" s="100">
        <f t="shared" si="0"/>
        <v>41</v>
      </c>
      <c r="AL59" s="68">
        <f t="shared" si="1"/>
        <v>25</v>
      </c>
    </row>
    <row r="60" spans="1:38">
      <c r="A60" s="9" t="s">
        <v>1186</v>
      </c>
      <c r="B60" s="27" t="s">
        <v>100</v>
      </c>
      <c r="C60" s="68"/>
      <c r="D60" s="21"/>
      <c r="E60" s="68"/>
      <c r="F60" s="21"/>
      <c r="G60" s="41"/>
      <c r="H60" s="41"/>
      <c r="I60" s="2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127">
        <v>1</v>
      </c>
      <c r="V60" s="41"/>
      <c r="W60" s="41"/>
      <c r="X60" s="41">
        <v>7</v>
      </c>
      <c r="Y60" s="41">
        <v>3</v>
      </c>
      <c r="Z60" s="41">
        <v>10</v>
      </c>
      <c r="AA60" s="41">
        <v>11</v>
      </c>
      <c r="AB60" s="41">
        <v>1</v>
      </c>
      <c r="AC60" s="41">
        <v>3</v>
      </c>
      <c r="AD60" s="41">
        <v>5</v>
      </c>
      <c r="AE60" s="41"/>
      <c r="AF60" s="41"/>
      <c r="AG60" s="41"/>
      <c r="AH60" s="41">
        <v>10</v>
      </c>
      <c r="AI60" s="41">
        <v>4</v>
      </c>
      <c r="AJ60" s="41"/>
      <c r="AK60" s="100">
        <f t="shared" si="0"/>
        <v>40</v>
      </c>
      <c r="AL60" s="68">
        <f t="shared" si="1"/>
        <v>15</v>
      </c>
    </row>
    <row r="61" spans="1:38">
      <c r="A61" s="380" t="s">
        <v>823</v>
      </c>
      <c r="B61" s="27" t="s">
        <v>102</v>
      </c>
      <c r="C61" s="68"/>
      <c r="D61" s="21"/>
      <c r="E61" s="68"/>
      <c r="F61" s="21"/>
      <c r="G61" s="41"/>
      <c r="H61" s="41"/>
      <c r="I61" s="41"/>
      <c r="J61" s="41"/>
      <c r="K61" s="41"/>
      <c r="L61" s="41"/>
      <c r="M61" s="41"/>
      <c r="N61" s="41"/>
      <c r="O61" s="41">
        <v>14</v>
      </c>
      <c r="P61" s="41">
        <v>5</v>
      </c>
      <c r="Q61" s="41">
        <v>15</v>
      </c>
      <c r="R61" s="41">
        <v>17</v>
      </c>
      <c r="S61" s="41">
        <v>4</v>
      </c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100">
        <f t="shared" si="0"/>
        <v>40</v>
      </c>
      <c r="AL61" s="68">
        <f t="shared" si="1"/>
        <v>15</v>
      </c>
    </row>
    <row r="62" spans="1:38">
      <c r="A62" s="9" t="s">
        <v>1419</v>
      </c>
      <c r="B62" s="27" t="s">
        <v>314</v>
      </c>
      <c r="C62" s="68"/>
      <c r="D62" s="21"/>
      <c r="E62" s="68"/>
      <c r="F62" s="2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>
        <v>1</v>
      </c>
      <c r="Y62" s="41"/>
      <c r="Z62" s="41"/>
      <c r="AA62" s="127">
        <v>2</v>
      </c>
      <c r="AB62" s="41"/>
      <c r="AC62" s="127">
        <v>2</v>
      </c>
      <c r="AD62" s="41"/>
      <c r="AE62" s="41">
        <v>14</v>
      </c>
      <c r="AF62" s="41">
        <v>4</v>
      </c>
      <c r="AG62" s="41">
        <v>20</v>
      </c>
      <c r="AH62" s="41">
        <v>16</v>
      </c>
      <c r="AI62" s="41">
        <v>2</v>
      </c>
      <c r="AJ62" s="41">
        <v>28</v>
      </c>
      <c r="AK62" s="100">
        <f t="shared" si="0"/>
        <v>41</v>
      </c>
      <c r="AL62" s="68">
        <f t="shared" si="1"/>
        <v>48</v>
      </c>
    </row>
    <row r="63" spans="1:38">
      <c r="A63" s="9" t="s">
        <v>1331</v>
      </c>
      <c r="B63" s="27" t="s">
        <v>93</v>
      </c>
      <c r="C63" s="68"/>
      <c r="D63" s="21"/>
      <c r="E63" s="68"/>
      <c r="F63" s="21"/>
      <c r="G63" s="41"/>
      <c r="H63" s="41"/>
      <c r="I63" s="2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>
        <v>2</v>
      </c>
      <c r="Y63" s="41"/>
      <c r="Z63" s="41"/>
      <c r="AA63" s="41">
        <v>7</v>
      </c>
      <c r="AB63" s="41"/>
      <c r="AC63" s="41">
        <v>3</v>
      </c>
      <c r="AD63" s="41"/>
      <c r="AE63" s="41">
        <v>12</v>
      </c>
      <c r="AF63" s="41">
        <v>2</v>
      </c>
      <c r="AG63" s="41"/>
      <c r="AH63" s="41">
        <v>10</v>
      </c>
      <c r="AI63" s="41">
        <v>2</v>
      </c>
      <c r="AJ63" s="41"/>
      <c r="AK63" s="100">
        <f t="shared" si="0"/>
        <v>38</v>
      </c>
      <c r="AL63" s="68">
        <f t="shared" si="1"/>
        <v>0</v>
      </c>
    </row>
    <row r="64" spans="1:38">
      <c r="A64" s="380" t="s">
        <v>80</v>
      </c>
      <c r="B64" s="27" t="s">
        <v>93</v>
      </c>
      <c r="C64" s="68">
        <v>12</v>
      </c>
      <c r="D64" s="21">
        <v>6</v>
      </c>
      <c r="E64" s="68"/>
      <c r="F64" s="41">
        <v>18</v>
      </c>
      <c r="G64" s="41">
        <v>2</v>
      </c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100">
        <f t="shared" si="0"/>
        <v>38</v>
      </c>
      <c r="AL64" s="68">
        <f t="shared" si="1"/>
        <v>0</v>
      </c>
    </row>
    <row r="65" spans="1:38">
      <c r="A65" s="9" t="s">
        <v>1409</v>
      </c>
      <c r="B65" s="27" t="s">
        <v>104</v>
      </c>
      <c r="C65" s="68"/>
      <c r="D65" s="21"/>
      <c r="E65" s="68"/>
      <c r="F65" s="21"/>
      <c r="G65" s="41"/>
      <c r="H65" s="41"/>
      <c r="I65" s="2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>
        <v>2</v>
      </c>
      <c r="Y65" s="41"/>
      <c r="Z65" s="41">
        <v>11</v>
      </c>
      <c r="AA65" s="41">
        <v>15</v>
      </c>
      <c r="AB65" s="41">
        <v>2</v>
      </c>
      <c r="AC65" s="41">
        <v>2</v>
      </c>
      <c r="AD65" s="41">
        <v>83</v>
      </c>
      <c r="AE65" s="41">
        <v>13</v>
      </c>
      <c r="AF65" s="41">
        <v>3</v>
      </c>
      <c r="AG65" s="41">
        <v>75</v>
      </c>
      <c r="AH65" s="41">
        <v>1</v>
      </c>
      <c r="AI65" s="41"/>
      <c r="AJ65" s="41"/>
      <c r="AK65" s="100">
        <f t="shared" si="0"/>
        <v>38</v>
      </c>
      <c r="AL65" s="68">
        <f t="shared" si="1"/>
        <v>169</v>
      </c>
    </row>
    <row r="66" spans="1:38">
      <c r="A66" s="9" t="s">
        <v>1158</v>
      </c>
      <c r="B66" s="27" t="s">
        <v>101</v>
      </c>
      <c r="C66" s="68"/>
      <c r="D66" s="21"/>
      <c r="E66" s="68"/>
      <c r="F66" s="21"/>
      <c r="G66" s="41"/>
      <c r="H66" s="41"/>
      <c r="I66" s="2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>
        <v>12</v>
      </c>
      <c r="V66" s="41">
        <v>5</v>
      </c>
      <c r="W66" s="41"/>
      <c r="X66" s="41">
        <v>9</v>
      </c>
      <c r="Y66" s="41">
        <v>3</v>
      </c>
      <c r="Z66" s="41"/>
      <c r="AA66" s="41">
        <v>5</v>
      </c>
      <c r="AB66" s="41">
        <v>2</v>
      </c>
      <c r="AC66" s="41"/>
      <c r="AD66" s="41"/>
      <c r="AE66" s="41">
        <v>1</v>
      </c>
      <c r="AF66" s="41">
        <v>1</v>
      </c>
      <c r="AG66" s="41"/>
      <c r="AH66" s="41"/>
      <c r="AI66" s="41"/>
      <c r="AJ66" s="41"/>
      <c r="AK66" s="100">
        <f t="shared" si="0"/>
        <v>38</v>
      </c>
      <c r="AL66" s="68">
        <f t="shared" si="1"/>
        <v>0</v>
      </c>
    </row>
    <row r="67" spans="1:38">
      <c r="A67" s="9" t="s">
        <v>1341</v>
      </c>
      <c r="B67" s="27" t="s">
        <v>314</v>
      </c>
      <c r="C67" s="68"/>
      <c r="D67" s="21"/>
      <c r="E67" s="68"/>
      <c r="F67" s="2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>
        <v>5</v>
      </c>
      <c r="Y67" s="41">
        <v>4</v>
      </c>
      <c r="Z67" s="41"/>
      <c r="AA67" s="41">
        <v>8</v>
      </c>
      <c r="AB67" s="41">
        <v>1</v>
      </c>
      <c r="AC67" s="41"/>
      <c r="AD67" s="41">
        <v>5</v>
      </c>
      <c r="AE67" s="41">
        <v>15</v>
      </c>
      <c r="AF67" s="41">
        <v>4</v>
      </c>
      <c r="AG67" s="41">
        <v>10</v>
      </c>
      <c r="AH67" s="41"/>
      <c r="AI67" s="41"/>
      <c r="AJ67" s="41"/>
      <c r="AK67" s="100">
        <f t="shared" ref="AK67:AK130" si="2">C67+D67+F67+G67+I67+J67+L67+M67+O67+P67+R67+S67+U67+V67+X67+Y67+AA67+AB67+AC67+AE67+AF67+AH67+AI67</f>
        <v>37</v>
      </c>
      <c r="AL67" s="68">
        <f t="shared" ref="AL67:AL130" si="3">E67+H67+K67+Q67+N67+T67+W67+Z67+AD67+AG67+AJ67</f>
        <v>15</v>
      </c>
    </row>
    <row r="68" spans="1:38">
      <c r="A68" s="9" t="s">
        <v>1240</v>
      </c>
      <c r="B68" s="27" t="s">
        <v>101</v>
      </c>
      <c r="C68" s="68"/>
      <c r="D68" s="21"/>
      <c r="E68" s="68"/>
      <c r="F68" s="21"/>
      <c r="G68" s="41"/>
      <c r="H68" s="41"/>
      <c r="I68" s="2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127">
        <v>1</v>
      </c>
      <c r="V68" s="41"/>
      <c r="W68" s="41"/>
      <c r="X68" s="127">
        <v>2</v>
      </c>
      <c r="Y68" s="41"/>
      <c r="Z68" s="41"/>
      <c r="AA68" s="41">
        <v>9</v>
      </c>
      <c r="AB68" s="41">
        <v>1</v>
      </c>
      <c r="AC68" s="41">
        <v>3</v>
      </c>
      <c r="AD68" s="41">
        <v>5</v>
      </c>
      <c r="AE68" s="41">
        <v>5</v>
      </c>
      <c r="AF68" s="41"/>
      <c r="AG68" s="41">
        <v>5</v>
      </c>
      <c r="AH68" s="41">
        <v>13</v>
      </c>
      <c r="AI68" s="41">
        <v>3</v>
      </c>
      <c r="AJ68" s="41"/>
      <c r="AK68" s="100">
        <f t="shared" si="2"/>
        <v>37</v>
      </c>
      <c r="AL68" s="68">
        <f t="shared" si="3"/>
        <v>10</v>
      </c>
    </row>
    <row r="69" spans="1:38">
      <c r="A69" s="9" t="s">
        <v>669</v>
      </c>
      <c r="B69" s="27" t="s">
        <v>314</v>
      </c>
      <c r="C69" s="68"/>
      <c r="D69" s="21"/>
      <c r="E69" s="68"/>
      <c r="F69" s="21"/>
      <c r="G69" s="41"/>
      <c r="H69" s="41"/>
      <c r="I69" s="41"/>
      <c r="J69" s="41"/>
      <c r="K69" s="41"/>
      <c r="L69" s="41">
        <v>21</v>
      </c>
      <c r="M69" s="41">
        <v>4</v>
      </c>
      <c r="N69" s="41">
        <v>34</v>
      </c>
      <c r="O69" s="41">
        <v>9</v>
      </c>
      <c r="P69" s="41">
        <v>2</v>
      </c>
      <c r="Q69" s="41">
        <v>10</v>
      </c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100">
        <f t="shared" si="2"/>
        <v>36</v>
      </c>
      <c r="AL69" s="68">
        <f t="shared" si="3"/>
        <v>44</v>
      </c>
    </row>
    <row r="70" spans="1:38">
      <c r="A70" s="9" t="s">
        <v>1328</v>
      </c>
      <c r="B70" s="27" t="s">
        <v>1332</v>
      </c>
      <c r="C70" s="68"/>
      <c r="D70" s="21"/>
      <c r="E70" s="68"/>
      <c r="F70" s="21"/>
      <c r="G70" s="41"/>
      <c r="H70" s="41"/>
      <c r="I70" s="2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>
        <v>8</v>
      </c>
      <c r="Y70" s="41">
        <v>4</v>
      </c>
      <c r="Z70" s="41">
        <v>27</v>
      </c>
      <c r="AA70" s="41">
        <v>10</v>
      </c>
      <c r="AB70" s="41">
        <v>1</v>
      </c>
      <c r="AC70" s="41">
        <v>5</v>
      </c>
      <c r="AD70" s="41">
        <v>15</v>
      </c>
      <c r="AE70" s="41">
        <v>7</v>
      </c>
      <c r="AF70" s="41"/>
      <c r="AG70" s="41">
        <v>7</v>
      </c>
      <c r="AH70" s="41"/>
      <c r="AI70" s="41"/>
      <c r="AJ70" s="41"/>
      <c r="AK70" s="100">
        <f t="shared" si="2"/>
        <v>35</v>
      </c>
      <c r="AL70" s="68">
        <f t="shared" si="3"/>
        <v>49</v>
      </c>
    </row>
    <row r="71" spans="1:38">
      <c r="A71" s="9" t="s">
        <v>73</v>
      </c>
      <c r="B71" s="27" t="s">
        <v>163</v>
      </c>
      <c r="C71" s="68">
        <v>10</v>
      </c>
      <c r="D71" s="21"/>
      <c r="E71" s="68">
        <v>10</v>
      </c>
      <c r="F71" s="41">
        <v>6</v>
      </c>
      <c r="G71" s="41">
        <v>4</v>
      </c>
      <c r="H71" s="41"/>
      <c r="I71" s="41">
        <v>14</v>
      </c>
      <c r="J71" s="41">
        <v>1</v>
      </c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100">
        <f t="shared" si="2"/>
        <v>35</v>
      </c>
      <c r="AL71" s="68">
        <f t="shared" si="3"/>
        <v>10</v>
      </c>
    </row>
    <row r="72" spans="1:38">
      <c r="A72" s="9" t="s">
        <v>1558</v>
      </c>
      <c r="B72" s="27" t="s">
        <v>96</v>
      </c>
      <c r="C72" s="68"/>
      <c r="D72" s="21"/>
      <c r="E72" s="68"/>
      <c r="F72" s="2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>
        <v>16</v>
      </c>
      <c r="AF72" s="41">
        <v>4</v>
      </c>
      <c r="AG72" s="41"/>
      <c r="AH72" s="41">
        <v>11</v>
      </c>
      <c r="AI72" s="41">
        <v>3</v>
      </c>
      <c r="AJ72" s="41">
        <v>5</v>
      </c>
      <c r="AK72" s="100">
        <f t="shared" si="2"/>
        <v>34</v>
      </c>
      <c r="AL72" s="68">
        <f t="shared" si="3"/>
        <v>5</v>
      </c>
    </row>
    <row r="73" spans="1:38">
      <c r="A73" s="380" t="s">
        <v>55</v>
      </c>
      <c r="B73" s="21" t="s">
        <v>100</v>
      </c>
      <c r="C73" s="68">
        <v>15</v>
      </c>
      <c r="D73" s="21">
        <v>5</v>
      </c>
      <c r="E73" s="68">
        <v>5</v>
      </c>
      <c r="F73" s="41"/>
      <c r="G73" s="41"/>
      <c r="H73" s="41"/>
      <c r="I73" s="41"/>
      <c r="J73" s="41"/>
      <c r="K73" s="41"/>
      <c r="L73" s="41"/>
      <c r="M73" s="41"/>
      <c r="N73" s="41"/>
      <c r="O73" s="41">
        <v>9</v>
      </c>
      <c r="P73" s="41">
        <v>4</v>
      </c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100">
        <f t="shared" si="2"/>
        <v>33</v>
      </c>
      <c r="AL73" s="68">
        <f t="shared" si="3"/>
        <v>5</v>
      </c>
    </row>
    <row r="74" spans="1:38">
      <c r="A74" s="9" t="s">
        <v>986</v>
      </c>
      <c r="B74" s="27" t="s">
        <v>100</v>
      </c>
      <c r="C74" s="68"/>
      <c r="D74" s="21"/>
      <c r="E74" s="68"/>
      <c r="F74" s="21"/>
      <c r="G74" s="41"/>
      <c r="H74" s="41"/>
      <c r="I74" s="21"/>
      <c r="J74" s="41"/>
      <c r="K74" s="41"/>
      <c r="L74" s="41"/>
      <c r="M74" s="41"/>
      <c r="N74" s="41"/>
      <c r="O74" s="41"/>
      <c r="P74" s="41"/>
      <c r="Q74" s="41"/>
      <c r="R74" s="41">
        <v>12</v>
      </c>
      <c r="S74" s="41">
        <v>5</v>
      </c>
      <c r="T74" s="41"/>
      <c r="U74" s="41">
        <v>11</v>
      </c>
      <c r="V74" s="41">
        <v>5</v>
      </c>
      <c r="W74" s="41">
        <v>5</v>
      </c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100">
        <f t="shared" si="2"/>
        <v>33</v>
      </c>
      <c r="AL74" s="68">
        <f t="shared" si="3"/>
        <v>5</v>
      </c>
    </row>
    <row r="75" spans="1:38">
      <c r="A75" s="9" t="s">
        <v>726</v>
      </c>
      <c r="B75" s="27" t="s">
        <v>93</v>
      </c>
      <c r="C75" s="68"/>
      <c r="D75" s="21"/>
      <c r="E75" s="68"/>
      <c r="F75" s="21"/>
      <c r="G75" s="41"/>
      <c r="H75" s="41"/>
      <c r="I75" s="41"/>
      <c r="J75" s="41"/>
      <c r="K75" s="41"/>
      <c r="L75" s="41">
        <v>12</v>
      </c>
      <c r="M75" s="41">
        <v>2</v>
      </c>
      <c r="N75" s="41">
        <v>5</v>
      </c>
      <c r="O75" s="41">
        <v>14</v>
      </c>
      <c r="P75" s="41">
        <v>5</v>
      </c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100">
        <f t="shared" si="2"/>
        <v>33</v>
      </c>
      <c r="AL75" s="68">
        <f t="shared" si="3"/>
        <v>5</v>
      </c>
    </row>
    <row r="76" spans="1:38">
      <c r="A76" s="9" t="s">
        <v>1325</v>
      </c>
      <c r="B76" s="27" t="s">
        <v>98</v>
      </c>
      <c r="C76" s="68"/>
      <c r="D76" s="21"/>
      <c r="E76" s="68"/>
      <c r="F76" s="21"/>
      <c r="G76" s="41"/>
      <c r="H76" s="41"/>
      <c r="I76" s="2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127">
        <v>4</v>
      </c>
      <c r="Y76" s="41"/>
      <c r="Z76" s="41"/>
      <c r="AA76" s="41">
        <v>12</v>
      </c>
      <c r="AB76" s="41">
        <v>1</v>
      </c>
      <c r="AC76" s="41">
        <v>4</v>
      </c>
      <c r="AD76" s="41">
        <v>5</v>
      </c>
      <c r="AE76" s="41">
        <v>7</v>
      </c>
      <c r="AF76" s="41">
        <v>1</v>
      </c>
      <c r="AG76" s="41"/>
      <c r="AH76" s="41">
        <v>2</v>
      </c>
      <c r="AI76" s="41">
        <v>1</v>
      </c>
      <c r="AJ76" s="41"/>
      <c r="AK76" s="100">
        <f t="shared" si="2"/>
        <v>32</v>
      </c>
      <c r="AL76" s="68">
        <f t="shared" si="3"/>
        <v>5</v>
      </c>
    </row>
    <row r="77" spans="1:38">
      <c r="A77" s="9" t="s">
        <v>72</v>
      </c>
      <c r="B77" s="27" t="s">
        <v>100</v>
      </c>
      <c r="C77" s="68">
        <v>11</v>
      </c>
      <c r="D77" s="21">
        <v>4</v>
      </c>
      <c r="E77" s="68"/>
      <c r="F77" s="41">
        <v>13</v>
      </c>
      <c r="G77" s="41">
        <v>4</v>
      </c>
      <c r="H77" s="41">
        <v>5</v>
      </c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100">
        <f t="shared" si="2"/>
        <v>32</v>
      </c>
      <c r="AL77" s="68">
        <f t="shared" si="3"/>
        <v>5</v>
      </c>
    </row>
    <row r="78" spans="1:38">
      <c r="A78" s="9" t="s">
        <v>1321</v>
      </c>
      <c r="B78" s="27" t="s">
        <v>96</v>
      </c>
      <c r="C78" s="68"/>
      <c r="D78" s="21"/>
      <c r="E78" s="68"/>
      <c r="F78" s="21"/>
      <c r="G78" s="41"/>
      <c r="H78" s="41"/>
      <c r="I78" s="2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>
        <v>11</v>
      </c>
      <c r="Y78" s="41">
        <v>4</v>
      </c>
      <c r="Z78" s="41"/>
      <c r="AA78" s="41">
        <v>14</v>
      </c>
      <c r="AB78" s="41">
        <v>2</v>
      </c>
      <c r="AC78" s="41">
        <v>1</v>
      </c>
      <c r="AD78" s="41">
        <v>5</v>
      </c>
      <c r="AE78" s="41"/>
      <c r="AF78" s="41"/>
      <c r="AG78" s="41"/>
      <c r="AH78" s="41"/>
      <c r="AI78" s="41"/>
      <c r="AJ78" s="41"/>
      <c r="AK78" s="100">
        <f t="shared" si="2"/>
        <v>32</v>
      </c>
      <c r="AL78" s="68">
        <f t="shared" si="3"/>
        <v>5</v>
      </c>
    </row>
    <row r="79" spans="1:38">
      <c r="A79" s="9" t="s">
        <v>735</v>
      </c>
      <c r="B79" s="27" t="s">
        <v>96</v>
      </c>
      <c r="C79" s="68"/>
      <c r="D79" s="21"/>
      <c r="E79" s="68"/>
      <c r="F79" s="21"/>
      <c r="G79" s="41"/>
      <c r="H79" s="41"/>
      <c r="I79" s="41"/>
      <c r="J79" s="41"/>
      <c r="K79" s="41"/>
      <c r="L79" s="41">
        <v>11</v>
      </c>
      <c r="M79" s="41">
        <v>1</v>
      </c>
      <c r="N79" s="41"/>
      <c r="O79" s="41">
        <v>15</v>
      </c>
      <c r="P79" s="41">
        <v>5</v>
      </c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100">
        <f t="shared" si="2"/>
        <v>32</v>
      </c>
      <c r="AL79" s="68">
        <f t="shared" si="3"/>
        <v>0</v>
      </c>
    </row>
    <row r="80" spans="1:38">
      <c r="A80" s="9" t="s">
        <v>89</v>
      </c>
      <c r="B80" s="27" t="s">
        <v>97</v>
      </c>
      <c r="C80" s="68">
        <v>12</v>
      </c>
      <c r="D80" s="21">
        <v>6</v>
      </c>
      <c r="E80" s="68">
        <v>10</v>
      </c>
      <c r="F80" s="41">
        <v>10</v>
      </c>
      <c r="G80" s="41">
        <v>4</v>
      </c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100">
        <f t="shared" si="2"/>
        <v>32</v>
      </c>
      <c r="AL80" s="68">
        <f t="shared" si="3"/>
        <v>10</v>
      </c>
    </row>
    <row r="81" spans="1:38">
      <c r="A81" s="9" t="s">
        <v>1169</v>
      </c>
      <c r="B81" s="27" t="s">
        <v>96</v>
      </c>
      <c r="C81" s="68"/>
      <c r="D81" s="21"/>
      <c r="E81" s="68"/>
      <c r="F81" s="21"/>
      <c r="G81" s="41"/>
      <c r="H81" s="41"/>
      <c r="I81" s="2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>
        <v>11</v>
      </c>
      <c r="V81" s="41">
        <v>4</v>
      </c>
      <c r="W81" s="41"/>
      <c r="X81" s="41">
        <v>1</v>
      </c>
      <c r="Y81" s="41">
        <v>3</v>
      </c>
      <c r="Z81" s="41"/>
      <c r="AA81" s="41">
        <v>7</v>
      </c>
      <c r="AB81" s="41">
        <v>2</v>
      </c>
      <c r="AC81" s="41">
        <v>3</v>
      </c>
      <c r="AD81" s="41"/>
      <c r="AE81" s="41"/>
      <c r="AF81" s="41"/>
      <c r="AG81" s="41"/>
      <c r="AH81" s="41"/>
      <c r="AI81" s="41"/>
      <c r="AJ81" s="41"/>
      <c r="AK81" s="100">
        <f t="shared" si="2"/>
        <v>31</v>
      </c>
      <c r="AL81" s="68">
        <f t="shared" si="3"/>
        <v>0</v>
      </c>
    </row>
    <row r="82" spans="1:38">
      <c r="A82" s="9" t="s">
        <v>1567</v>
      </c>
      <c r="B82" s="27" t="s">
        <v>99</v>
      </c>
      <c r="C82" s="68"/>
      <c r="D82" s="21"/>
      <c r="E82" s="68"/>
      <c r="F82" s="21"/>
      <c r="G82" s="41"/>
      <c r="H82" s="41"/>
      <c r="I82" s="2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>
        <v>13</v>
      </c>
      <c r="AF82" s="41">
        <v>3</v>
      </c>
      <c r="AG82" s="41">
        <v>20</v>
      </c>
      <c r="AH82" s="41">
        <v>10</v>
      </c>
      <c r="AI82" s="41">
        <v>4</v>
      </c>
      <c r="AJ82" s="41">
        <v>15</v>
      </c>
      <c r="AK82" s="100">
        <f t="shared" si="2"/>
        <v>30</v>
      </c>
      <c r="AL82" s="68">
        <f t="shared" si="3"/>
        <v>35</v>
      </c>
    </row>
    <row r="83" spans="1:38">
      <c r="A83" s="9" t="s">
        <v>727</v>
      </c>
      <c r="B83" s="27" t="s">
        <v>101</v>
      </c>
      <c r="C83" s="68"/>
      <c r="D83" s="21"/>
      <c r="E83" s="68"/>
      <c r="F83" s="21"/>
      <c r="G83" s="41"/>
      <c r="H83" s="41"/>
      <c r="I83" s="41"/>
      <c r="J83" s="41"/>
      <c r="K83" s="41"/>
      <c r="L83" s="41">
        <v>11</v>
      </c>
      <c r="M83" s="41">
        <v>2</v>
      </c>
      <c r="N83" s="41"/>
      <c r="O83" s="41">
        <v>14</v>
      </c>
      <c r="P83" s="41">
        <v>3</v>
      </c>
      <c r="Q83" s="41">
        <v>5</v>
      </c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100">
        <f t="shared" si="2"/>
        <v>30</v>
      </c>
      <c r="AL83" s="68">
        <f t="shared" si="3"/>
        <v>5</v>
      </c>
    </row>
    <row r="84" spans="1:38">
      <c r="A84" s="9" t="s">
        <v>91</v>
      </c>
      <c r="B84" s="27" t="s">
        <v>108</v>
      </c>
      <c r="C84" s="68">
        <v>11</v>
      </c>
      <c r="D84" s="21">
        <v>5</v>
      </c>
      <c r="E84" s="68"/>
      <c r="F84" s="41">
        <v>10</v>
      </c>
      <c r="G84" s="41">
        <v>4</v>
      </c>
      <c r="H84" s="41">
        <v>5</v>
      </c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100">
        <f t="shared" si="2"/>
        <v>30</v>
      </c>
      <c r="AL84" s="68">
        <f t="shared" si="3"/>
        <v>5</v>
      </c>
    </row>
    <row r="85" spans="1:38">
      <c r="A85" s="9" t="s">
        <v>1566</v>
      </c>
      <c r="B85" s="27" t="s">
        <v>94</v>
      </c>
      <c r="C85" s="68"/>
      <c r="D85" s="21"/>
      <c r="E85" s="68"/>
      <c r="F85" s="2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>
        <v>14</v>
      </c>
      <c r="AF85" s="41">
        <v>3</v>
      </c>
      <c r="AG85" s="41">
        <v>10</v>
      </c>
      <c r="AH85" s="41">
        <v>11</v>
      </c>
      <c r="AI85" s="41">
        <v>1</v>
      </c>
      <c r="AJ85" s="41">
        <v>5</v>
      </c>
      <c r="AK85" s="100">
        <f t="shared" si="2"/>
        <v>29</v>
      </c>
      <c r="AL85" s="68">
        <f t="shared" si="3"/>
        <v>15</v>
      </c>
    </row>
    <row r="86" spans="1:38">
      <c r="A86" s="9" t="s">
        <v>418</v>
      </c>
      <c r="B86" s="27" t="s">
        <v>104</v>
      </c>
      <c r="C86" s="68"/>
      <c r="D86" s="21"/>
      <c r="E86" s="68"/>
      <c r="F86" s="127">
        <v>2</v>
      </c>
      <c r="G86" s="41"/>
      <c r="H86" s="41">
        <v>5</v>
      </c>
      <c r="I86" s="41">
        <v>11</v>
      </c>
      <c r="J86" s="41">
        <v>6</v>
      </c>
      <c r="K86" s="41">
        <v>83</v>
      </c>
      <c r="L86" s="41">
        <v>8</v>
      </c>
      <c r="M86" s="41">
        <v>2</v>
      </c>
      <c r="N86" s="41">
        <v>43</v>
      </c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100">
        <f t="shared" si="2"/>
        <v>29</v>
      </c>
      <c r="AL86" s="68">
        <f t="shared" si="3"/>
        <v>131</v>
      </c>
    </row>
    <row r="87" spans="1:38">
      <c r="A87" s="9" t="s">
        <v>1441</v>
      </c>
      <c r="B87" s="27" t="s">
        <v>98</v>
      </c>
      <c r="C87" s="68"/>
      <c r="D87" s="21"/>
      <c r="E87" s="68"/>
      <c r="F87" s="21"/>
      <c r="G87" s="41"/>
      <c r="H87" s="41"/>
      <c r="I87" s="2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127">
        <v>2</v>
      </c>
      <c r="AB87" s="41"/>
      <c r="AC87" s="127">
        <v>1</v>
      </c>
      <c r="AD87" s="41"/>
      <c r="AE87" s="41">
        <v>11</v>
      </c>
      <c r="AF87" s="41">
        <v>2</v>
      </c>
      <c r="AG87" s="41">
        <v>5</v>
      </c>
      <c r="AH87" s="41">
        <v>10</v>
      </c>
      <c r="AI87" s="41">
        <v>2</v>
      </c>
      <c r="AJ87" s="41">
        <v>5</v>
      </c>
      <c r="AK87" s="100">
        <f t="shared" si="2"/>
        <v>28</v>
      </c>
      <c r="AL87" s="68">
        <f t="shared" si="3"/>
        <v>10</v>
      </c>
    </row>
    <row r="88" spans="1:38">
      <c r="A88" s="9" t="s">
        <v>1559</v>
      </c>
      <c r="B88" s="27" t="s">
        <v>101</v>
      </c>
      <c r="C88" s="68"/>
      <c r="D88" s="21"/>
      <c r="E88" s="68"/>
      <c r="F88" s="2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>
        <v>15</v>
      </c>
      <c r="AF88" s="41">
        <v>3</v>
      </c>
      <c r="AG88" s="41"/>
      <c r="AH88" s="41">
        <v>8</v>
      </c>
      <c r="AI88" s="41">
        <v>2</v>
      </c>
      <c r="AJ88" s="41">
        <v>5</v>
      </c>
      <c r="AK88" s="100">
        <f t="shared" si="2"/>
        <v>28</v>
      </c>
      <c r="AL88" s="68">
        <f t="shared" si="3"/>
        <v>5</v>
      </c>
    </row>
    <row r="89" spans="1:38">
      <c r="A89" s="9" t="s">
        <v>84</v>
      </c>
      <c r="B89" s="27" t="s">
        <v>101</v>
      </c>
      <c r="C89" s="68">
        <v>12</v>
      </c>
      <c r="D89" s="21">
        <v>4</v>
      </c>
      <c r="E89" s="68"/>
      <c r="F89" s="41">
        <v>10</v>
      </c>
      <c r="G89" s="41">
        <v>2</v>
      </c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100">
        <f t="shared" si="2"/>
        <v>28</v>
      </c>
      <c r="AL89" s="68">
        <f t="shared" si="3"/>
        <v>0</v>
      </c>
    </row>
    <row r="90" spans="1:38">
      <c r="A90" s="9" t="s">
        <v>1157</v>
      </c>
      <c r="B90" s="27" t="s">
        <v>96</v>
      </c>
      <c r="C90" s="68"/>
      <c r="D90" s="21"/>
      <c r="E90" s="68"/>
      <c r="F90" s="21"/>
      <c r="G90" s="41"/>
      <c r="H90" s="41"/>
      <c r="I90" s="2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>
        <v>16</v>
      </c>
      <c r="V90" s="41">
        <v>6</v>
      </c>
      <c r="W90" s="41">
        <v>20</v>
      </c>
      <c r="X90" s="41">
        <v>5</v>
      </c>
      <c r="Y90" s="41">
        <v>1</v>
      </c>
      <c r="Z90" s="41">
        <v>5</v>
      </c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100">
        <f t="shared" si="2"/>
        <v>28</v>
      </c>
      <c r="AL90" s="68">
        <f t="shared" si="3"/>
        <v>25</v>
      </c>
    </row>
    <row r="91" spans="1:38">
      <c r="A91" s="9" t="s">
        <v>849</v>
      </c>
      <c r="B91" s="27" t="s">
        <v>96</v>
      </c>
      <c r="C91" s="68"/>
      <c r="D91" s="21"/>
      <c r="E91" s="68"/>
      <c r="F91" s="21"/>
      <c r="G91" s="41"/>
      <c r="H91" s="41"/>
      <c r="I91" s="41"/>
      <c r="J91" s="41"/>
      <c r="K91" s="41"/>
      <c r="L91" s="41"/>
      <c r="M91" s="41"/>
      <c r="N91" s="41"/>
      <c r="O91" s="41">
        <v>12</v>
      </c>
      <c r="P91" s="41">
        <v>6</v>
      </c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>
        <v>7</v>
      </c>
      <c r="AI91" s="41">
        <v>2</v>
      </c>
      <c r="AJ91" s="41">
        <v>5</v>
      </c>
      <c r="AK91" s="100">
        <f t="shared" si="2"/>
        <v>27</v>
      </c>
      <c r="AL91" s="68">
        <f t="shared" si="3"/>
        <v>5</v>
      </c>
    </row>
    <row r="92" spans="1:38">
      <c r="A92" s="380" t="s">
        <v>318</v>
      </c>
      <c r="B92" s="27" t="s">
        <v>104</v>
      </c>
      <c r="C92" s="2"/>
      <c r="D92" s="2"/>
      <c r="E92" s="2"/>
      <c r="F92" s="41">
        <v>16</v>
      </c>
      <c r="G92" s="41">
        <v>3</v>
      </c>
      <c r="H92" s="41">
        <v>30</v>
      </c>
      <c r="I92" s="41">
        <v>5</v>
      </c>
      <c r="J92" s="41">
        <v>3</v>
      </c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100">
        <f t="shared" si="2"/>
        <v>27</v>
      </c>
      <c r="AL92" s="68">
        <f t="shared" si="3"/>
        <v>30</v>
      </c>
    </row>
    <row r="93" spans="1:38">
      <c r="A93" s="9" t="s">
        <v>989</v>
      </c>
      <c r="B93" s="27" t="s">
        <v>101</v>
      </c>
      <c r="C93" s="68"/>
      <c r="D93" s="21"/>
      <c r="E93" s="68"/>
      <c r="F93" s="21"/>
      <c r="G93" s="41"/>
      <c r="H93" s="41"/>
      <c r="I93" s="21"/>
      <c r="J93" s="41"/>
      <c r="K93" s="41"/>
      <c r="L93" s="41"/>
      <c r="M93" s="41"/>
      <c r="N93" s="41"/>
      <c r="O93" s="41"/>
      <c r="P93" s="41"/>
      <c r="Q93" s="41"/>
      <c r="R93" s="41">
        <v>14</v>
      </c>
      <c r="S93" s="41">
        <v>4</v>
      </c>
      <c r="T93" s="41"/>
      <c r="U93" s="41">
        <v>3</v>
      </c>
      <c r="V93" s="41">
        <v>4</v>
      </c>
      <c r="W93" s="41">
        <v>5</v>
      </c>
      <c r="X93" s="41"/>
      <c r="Y93" s="41">
        <v>2</v>
      </c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100">
        <f t="shared" si="2"/>
        <v>27</v>
      </c>
      <c r="AL93" s="68">
        <f t="shared" si="3"/>
        <v>5</v>
      </c>
    </row>
    <row r="94" spans="1:38">
      <c r="A94" s="9" t="s">
        <v>872</v>
      </c>
      <c r="B94" s="27" t="s">
        <v>104</v>
      </c>
      <c r="C94" s="68"/>
      <c r="D94" s="21"/>
      <c r="E94" s="68"/>
      <c r="F94" s="21"/>
      <c r="G94" s="41"/>
      <c r="H94" s="41"/>
      <c r="I94" s="21"/>
      <c r="J94" s="41"/>
      <c r="K94" s="41"/>
      <c r="L94" s="41"/>
      <c r="M94" s="41"/>
      <c r="N94" s="41"/>
      <c r="O94" s="41">
        <v>9</v>
      </c>
      <c r="P94" s="41">
        <v>3</v>
      </c>
      <c r="Q94" s="41">
        <v>4</v>
      </c>
      <c r="R94" s="41">
        <v>11</v>
      </c>
      <c r="S94" s="41">
        <v>3</v>
      </c>
      <c r="T94" s="41">
        <v>9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100">
        <f t="shared" si="2"/>
        <v>26</v>
      </c>
      <c r="AL94" s="68">
        <f t="shared" si="3"/>
        <v>13</v>
      </c>
    </row>
    <row r="95" spans="1:38">
      <c r="A95" s="9" t="s">
        <v>1168</v>
      </c>
      <c r="B95" s="27" t="s">
        <v>107</v>
      </c>
      <c r="C95" s="68"/>
      <c r="D95" s="21"/>
      <c r="E95" s="68"/>
      <c r="F95" s="21"/>
      <c r="G95" s="41"/>
      <c r="H95" s="41"/>
      <c r="I95" s="2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>
        <v>11</v>
      </c>
      <c r="V95" s="41">
        <v>5</v>
      </c>
      <c r="W95" s="41">
        <v>15</v>
      </c>
      <c r="X95" s="41">
        <v>6</v>
      </c>
      <c r="Y95" s="41">
        <v>3</v>
      </c>
      <c r="Z95" s="41">
        <v>5</v>
      </c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100">
        <f t="shared" si="2"/>
        <v>25</v>
      </c>
      <c r="AL95" s="68">
        <f t="shared" si="3"/>
        <v>20</v>
      </c>
    </row>
    <row r="96" spans="1:38">
      <c r="A96" s="380" t="s">
        <v>1161</v>
      </c>
      <c r="B96" s="27" t="s">
        <v>104</v>
      </c>
      <c r="C96" s="68"/>
      <c r="D96" s="21"/>
      <c r="E96" s="68"/>
      <c r="F96" s="21"/>
      <c r="G96" s="41"/>
      <c r="H96" s="41"/>
      <c r="I96" s="2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>
        <v>18</v>
      </c>
      <c r="V96" s="41">
        <v>5</v>
      </c>
      <c r="W96" s="41">
        <v>26</v>
      </c>
      <c r="X96" s="41">
        <v>2</v>
      </c>
      <c r="Y96" s="41"/>
      <c r="Z96" s="41">
        <v>5</v>
      </c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100">
        <f t="shared" si="2"/>
        <v>25</v>
      </c>
      <c r="AL96" s="68">
        <f t="shared" si="3"/>
        <v>31</v>
      </c>
    </row>
    <row r="97" spans="1:38">
      <c r="A97" s="380" t="s">
        <v>703</v>
      </c>
      <c r="B97" s="27" t="s">
        <v>98</v>
      </c>
      <c r="C97" s="68"/>
      <c r="D97" s="21"/>
      <c r="E97" s="68"/>
      <c r="F97" s="21"/>
      <c r="G97" s="41"/>
      <c r="H97" s="41"/>
      <c r="I97" s="41"/>
      <c r="J97" s="41"/>
      <c r="K97" s="41"/>
      <c r="L97" s="41">
        <v>19</v>
      </c>
      <c r="M97" s="41">
        <v>6</v>
      </c>
      <c r="N97" s="41">
        <v>5</v>
      </c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100">
        <f t="shared" si="2"/>
        <v>25</v>
      </c>
      <c r="AL97" s="68">
        <f t="shared" si="3"/>
        <v>5</v>
      </c>
    </row>
    <row r="98" spans="1:38">
      <c r="A98" s="9" t="s">
        <v>1320</v>
      </c>
      <c r="B98" s="27" t="s">
        <v>96</v>
      </c>
      <c r="C98" s="68"/>
      <c r="D98" s="21"/>
      <c r="E98" s="68"/>
      <c r="F98" s="21"/>
      <c r="G98" s="41"/>
      <c r="H98" s="41"/>
      <c r="I98" s="2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>
        <v>10</v>
      </c>
      <c r="Y98" s="41">
        <v>2</v>
      </c>
      <c r="Z98" s="41"/>
      <c r="AA98" s="41">
        <v>10</v>
      </c>
      <c r="AB98" s="41">
        <v>1</v>
      </c>
      <c r="AC98" s="41">
        <v>2</v>
      </c>
      <c r="AD98" s="41"/>
      <c r="AE98" s="41"/>
      <c r="AF98" s="41"/>
      <c r="AG98" s="41"/>
      <c r="AH98" s="41"/>
      <c r="AI98" s="41"/>
      <c r="AJ98" s="41"/>
      <c r="AK98" s="100">
        <f t="shared" si="2"/>
        <v>25</v>
      </c>
      <c r="AL98" s="68">
        <f t="shared" si="3"/>
        <v>0</v>
      </c>
    </row>
    <row r="99" spans="1:38">
      <c r="A99" s="380" t="s">
        <v>87</v>
      </c>
      <c r="B99" s="27" t="s">
        <v>108</v>
      </c>
      <c r="C99" s="68">
        <v>17</v>
      </c>
      <c r="D99" s="21">
        <v>5</v>
      </c>
      <c r="E99" s="68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100">
        <f t="shared" si="2"/>
        <v>22</v>
      </c>
      <c r="AL99" s="68">
        <f t="shared" si="3"/>
        <v>0</v>
      </c>
    </row>
    <row r="100" spans="1:38">
      <c r="A100" s="9" t="s">
        <v>854</v>
      </c>
      <c r="B100" s="27" t="s">
        <v>107</v>
      </c>
      <c r="C100" s="68"/>
      <c r="D100" s="21"/>
      <c r="E100" s="68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127">
        <v>1</v>
      </c>
      <c r="Q100" s="41"/>
      <c r="R100" s="127">
        <v>2</v>
      </c>
      <c r="S100" s="41"/>
      <c r="T100" s="41"/>
      <c r="U100" s="127">
        <v>1</v>
      </c>
      <c r="V100" s="41"/>
      <c r="W100" s="41"/>
      <c r="X100" s="41"/>
      <c r="Y100" s="41"/>
      <c r="Z100" s="41"/>
      <c r="AA100" s="41">
        <v>8</v>
      </c>
      <c r="AB100" s="41">
        <v>2</v>
      </c>
      <c r="AC100" s="41">
        <v>3</v>
      </c>
      <c r="AD100" s="41">
        <v>10</v>
      </c>
      <c r="AE100" s="41">
        <v>2</v>
      </c>
      <c r="AF100" s="41">
        <v>2</v>
      </c>
      <c r="AG100" s="41">
        <v>10</v>
      </c>
      <c r="AH100" s="41"/>
      <c r="AI100" s="41"/>
      <c r="AJ100" s="41"/>
      <c r="AK100" s="100">
        <f t="shared" si="2"/>
        <v>21</v>
      </c>
      <c r="AL100" s="68">
        <f t="shared" si="3"/>
        <v>20</v>
      </c>
    </row>
    <row r="101" spans="1:38">
      <c r="A101" s="9" t="s">
        <v>1455</v>
      </c>
      <c r="B101" s="27" t="s">
        <v>94</v>
      </c>
      <c r="C101" s="68"/>
      <c r="D101" s="21"/>
      <c r="E101" s="68"/>
      <c r="F101" s="21"/>
      <c r="G101" s="41"/>
      <c r="H101" s="41"/>
      <c r="I101" s="2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>
        <v>6</v>
      </c>
      <c r="AB101" s="41">
        <v>1</v>
      </c>
      <c r="AC101" s="41">
        <v>4</v>
      </c>
      <c r="AD101" s="41"/>
      <c r="AE101" s="41">
        <v>9</v>
      </c>
      <c r="AF101" s="41">
        <v>1</v>
      </c>
      <c r="AG101" s="41"/>
      <c r="AH101" s="41"/>
      <c r="AI101" s="41"/>
      <c r="AJ101" s="41"/>
      <c r="AK101" s="100">
        <f t="shared" si="2"/>
        <v>21</v>
      </c>
      <c r="AL101" s="68">
        <f t="shared" si="3"/>
        <v>0</v>
      </c>
    </row>
    <row r="102" spans="1:38">
      <c r="A102" s="9" t="s">
        <v>88</v>
      </c>
      <c r="B102" s="27" t="s">
        <v>98</v>
      </c>
      <c r="C102" s="68">
        <v>16</v>
      </c>
      <c r="D102" s="21">
        <v>5</v>
      </c>
      <c r="E102" s="68">
        <v>28</v>
      </c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100">
        <f t="shared" si="2"/>
        <v>21</v>
      </c>
      <c r="AL102" s="68">
        <f t="shared" si="3"/>
        <v>28</v>
      </c>
    </row>
    <row r="103" spans="1:38">
      <c r="A103" s="380" t="s">
        <v>615</v>
      </c>
      <c r="B103" s="27" t="s">
        <v>99</v>
      </c>
      <c r="C103" s="2"/>
      <c r="D103" s="2"/>
      <c r="E103" s="2"/>
      <c r="F103" s="2"/>
      <c r="G103" s="2"/>
      <c r="H103" s="2"/>
      <c r="I103" s="41">
        <v>15</v>
      </c>
      <c r="J103" s="41">
        <v>5</v>
      </c>
      <c r="K103" s="41">
        <v>20</v>
      </c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100">
        <f t="shared" si="2"/>
        <v>20</v>
      </c>
      <c r="AL103" s="68">
        <f t="shared" si="3"/>
        <v>20</v>
      </c>
    </row>
    <row r="104" spans="1:38">
      <c r="A104" s="9" t="s">
        <v>1609</v>
      </c>
      <c r="B104" s="27" t="s">
        <v>107</v>
      </c>
      <c r="C104" s="68"/>
      <c r="D104" s="21"/>
      <c r="E104" s="68"/>
      <c r="F104" s="2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127">
        <v>6</v>
      </c>
      <c r="AF104" s="127">
        <v>1</v>
      </c>
      <c r="AG104" s="127">
        <v>10</v>
      </c>
      <c r="AH104" s="68">
        <v>11</v>
      </c>
      <c r="AI104" s="68">
        <v>2</v>
      </c>
      <c r="AJ104" s="68">
        <v>55</v>
      </c>
      <c r="AK104" s="100">
        <f t="shared" si="2"/>
        <v>20</v>
      </c>
      <c r="AL104" s="68">
        <f t="shared" si="3"/>
        <v>65</v>
      </c>
    </row>
    <row r="105" spans="1:38">
      <c r="A105" s="9" t="s">
        <v>1344</v>
      </c>
      <c r="B105" s="27" t="s">
        <v>482</v>
      </c>
      <c r="C105" s="68"/>
      <c r="D105" s="21"/>
      <c r="E105" s="68"/>
      <c r="F105" s="21"/>
      <c r="G105" s="41"/>
      <c r="H105" s="41"/>
      <c r="I105" s="2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>
        <v>1</v>
      </c>
      <c r="Y105" s="41">
        <v>4</v>
      </c>
      <c r="Z105" s="41"/>
      <c r="AA105" s="41">
        <v>13</v>
      </c>
      <c r="AB105" s="41">
        <v>1</v>
      </c>
      <c r="AC105" s="41">
        <v>1</v>
      </c>
      <c r="AD105" s="41">
        <v>5</v>
      </c>
      <c r="AE105" s="41"/>
      <c r="AF105" s="41"/>
      <c r="AG105" s="41"/>
      <c r="AH105" s="41"/>
      <c r="AI105" s="41"/>
      <c r="AJ105" s="41"/>
      <c r="AK105" s="100">
        <f t="shared" si="2"/>
        <v>20</v>
      </c>
      <c r="AL105" s="68">
        <f t="shared" si="3"/>
        <v>5</v>
      </c>
    </row>
    <row r="106" spans="1:38">
      <c r="A106" s="380" t="s">
        <v>350</v>
      </c>
      <c r="B106" s="27" t="s">
        <v>105</v>
      </c>
      <c r="C106" s="2"/>
      <c r="D106" s="2"/>
      <c r="E106" s="2"/>
      <c r="F106" s="41">
        <v>14</v>
      </c>
      <c r="G106" s="41">
        <v>6</v>
      </c>
      <c r="H106" s="41">
        <v>5</v>
      </c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100">
        <f t="shared" si="2"/>
        <v>20</v>
      </c>
      <c r="AL106" s="68">
        <f t="shared" si="3"/>
        <v>5</v>
      </c>
    </row>
    <row r="107" spans="1:38">
      <c r="A107" s="380" t="s">
        <v>979</v>
      </c>
      <c r="B107" s="27" t="s">
        <v>93</v>
      </c>
      <c r="C107" s="68"/>
      <c r="D107" s="21"/>
      <c r="E107" s="68"/>
      <c r="F107" s="21"/>
      <c r="G107" s="41"/>
      <c r="H107" s="41"/>
      <c r="I107" s="21"/>
      <c r="J107" s="41"/>
      <c r="K107" s="41"/>
      <c r="L107" s="41"/>
      <c r="M107" s="41"/>
      <c r="N107" s="41"/>
      <c r="O107" s="41"/>
      <c r="P107" s="41"/>
      <c r="Q107" s="41"/>
      <c r="R107" s="41">
        <v>9</v>
      </c>
      <c r="S107" s="41">
        <v>4</v>
      </c>
      <c r="T107" s="41"/>
      <c r="U107" s="41">
        <v>4</v>
      </c>
      <c r="V107" s="41">
        <v>2</v>
      </c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100">
        <f t="shared" si="2"/>
        <v>19</v>
      </c>
      <c r="AL107" s="68">
        <f t="shared" si="3"/>
        <v>0</v>
      </c>
    </row>
    <row r="108" spans="1:38">
      <c r="A108" s="9" t="s">
        <v>734</v>
      </c>
      <c r="B108" s="27" t="s">
        <v>104</v>
      </c>
      <c r="C108" s="68"/>
      <c r="D108" s="21"/>
      <c r="E108" s="68"/>
      <c r="F108" s="21"/>
      <c r="G108" s="41"/>
      <c r="H108" s="41"/>
      <c r="I108" s="41"/>
      <c r="J108" s="41"/>
      <c r="K108" s="41"/>
      <c r="L108" s="127">
        <v>4</v>
      </c>
      <c r="M108" s="41"/>
      <c r="N108" s="41">
        <v>10</v>
      </c>
      <c r="O108" s="127">
        <v>1</v>
      </c>
      <c r="P108" s="41"/>
      <c r="Q108" s="41"/>
      <c r="R108" s="41">
        <v>4</v>
      </c>
      <c r="S108" s="41">
        <v>3</v>
      </c>
      <c r="T108" s="41"/>
      <c r="U108" s="41">
        <v>7</v>
      </c>
      <c r="V108" s="41"/>
      <c r="W108" s="41">
        <v>6</v>
      </c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100">
        <f t="shared" si="2"/>
        <v>19</v>
      </c>
      <c r="AL108" s="68">
        <f t="shared" si="3"/>
        <v>16</v>
      </c>
    </row>
    <row r="109" spans="1:38">
      <c r="A109" s="9" t="s">
        <v>1621</v>
      </c>
      <c r="B109" s="27" t="s">
        <v>98</v>
      </c>
      <c r="C109" s="68"/>
      <c r="D109" s="21"/>
      <c r="E109" s="68"/>
      <c r="F109" s="21"/>
      <c r="G109" s="41"/>
      <c r="H109" s="41"/>
      <c r="I109" s="41"/>
      <c r="J109" s="41"/>
      <c r="K109" s="41"/>
      <c r="L109" s="41"/>
      <c r="M109" s="41"/>
      <c r="N109" s="41"/>
      <c r="O109" s="68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>
        <v>3</v>
      </c>
      <c r="AF109" s="41"/>
      <c r="AG109" s="41"/>
      <c r="AH109" s="41">
        <v>15</v>
      </c>
      <c r="AI109" s="41">
        <v>1</v>
      </c>
      <c r="AJ109" s="41">
        <v>15</v>
      </c>
      <c r="AK109" s="100">
        <f t="shared" si="2"/>
        <v>19</v>
      </c>
      <c r="AL109" s="68">
        <f t="shared" si="3"/>
        <v>15</v>
      </c>
    </row>
    <row r="110" spans="1:38">
      <c r="A110" s="9" t="s">
        <v>1598</v>
      </c>
      <c r="B110" s="27" t="s">
        <v>482</v>
      </c>
      <c r="C110" s="68"/>
      <c r="D110" s="21"/>
      <c r="E110" s="68"/>
      <c r="F110" s="2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>
        <v>5</v>
      </c>
      <c r="AF110" s="41">
        <v>1</v>
      </c>
      <c r="AG110" s="41"/>
      <c r="AH110" s="430">
        <v>10</v>
      </c>
      <c r="AI110" s="430">
        <v>3</v>
      </c>
      <c r="AJ110" s="430">
        <v>20</v>
      </c>
      <c r="AK110" s="100">
        <f t="shared" si="2"/>
        <v>19</v>
      </c>
      <c r="AL110" s="68">
        <f t="shared" si="3"/>
        <v>20</v>
      </c>
    </row>
    <row r="111" spans="1:38">
      <c r="A111" s="380" t="s">
        <v>176</v>
      </c>
      <c r="B111" s="27" t="s">
        <v>101</v>
      </c>
      <c r="C111" s="68">
        <v>14</v>
      </c>
      <c r="D111" s="21">
        <v>5</v>
      </c>
      <c r="E111" s="68">
        <v>109</v>
      </c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100">
        <f t="shared" si="2"/>
        <v>19</v>
      </c>
      <c r="AL111" s="68">
        <f t="shared" si="3"/>
        <v>109</v>
      </c>
    </row>
    <row r="112" spans="1:38">
      <c r="A112" s="9" t="s">
        <v>86</v>
      </c>
      <c r="B112" s="27" t="s">
        <v>107</v>
      </c>
      <c r="C112" s="68">
        <v>17</v>
      </c>
      <c r="D112" s="21">
        <v>2</v>
      </c>
      <c r="E112" s="68">
        <v>25</v>
      </c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100">
        <f t="shared" si="2"/>
        <v>19</v>
      </c>
      <c r="AL112" s="68">
        <f t="shared" si="3"/>
        <v>25</v>
      </c>
    </row>
    <row r="113" spans="1:38">
      <c r="A113" s="9" t="s">
        <v>1217</v>
      </c>
      <c r="B113" s="27" t="s">
        <v>163</v>
      </c>
      <c r="C113" s="68"/>
      <c r="D113" s="21"/>
      <c r="E113" s="68"/>
      <c r="F113" s="21"/>
      <c r="G113" s="41"/>
      <c r="H113" s="41"/>
      <c r="I113" s="41"/>
      <c r="J113" s="41"/>
      <c r="K113" s="41"/>
      <c r="L113" s="41">
        <v>15</v>
      </c>
      <c r="M113" s="41">
        <v>3</v>
      </c>
      <c r="N113" s="41">
        <v>24</v>
      </c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100">
        <f t="shared" si="2"/>
        <v>18</v>
      </c>
      <c r="AL113" s="68">
        <f t="shared" si="3"/>
        <v>24</v>
      </c>
    </row>
    <row r="114" spans="1:38">
      <c r="A114" s="380" t="s">
        <v>978</v>
      </c>
      <c r="B114" s="27" t="s">
        <v>314</v>
      </c>
      <c r="C114" s="68"/>
      <c r="D114" s="21"/>
      <c r="E114" s="68"/>
      <c r="F114" s="21"/>
      <c r="G114" s="41"/>
      <c r="H114" s="41"/>
      <c r="I114" s="21"/>
      <c r="J114" s="41"/>
      <c r="K114" s="41"/>
      <c r="L114" s="41"/>
      <c r="M114" s="41"/>
      <c r="N114" s="41"/>
      <c r="O114" s="41"/>
      <c r="P114" s="41"/>
      <c r="Q114" s="41"/>
      <c r="R114" s="41">
        <v>13</v>
      </c>
      <c r="S114" s="41">
        <v>5</v>
      </c>
      <c r="T114" s="41">
        <v>5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100">
        <f t="shared" si="2"/>
        <v>18</v>
      </c>
      <c r="AL114" s="68">
        <f t="shared" si="3"/>
        <v>5</v>
      </c>
    </row>
    <row r="115" spans="1:38">
      <c r="A115" s="9" t="s">
        <v>82</v>
      </c>
      <c r="B115" s="27" t="s">
        <v>105</v>
      </c>
      <c r="C115" s="68">
        <v>4</v>
      </c>
      <c r="D115" s="21">
        <v>1</v>
      </c>
      <c r="E115" s="68"/>
      <c r="F115" s="41">
        <v>8</v>
      </c>
      <c r="G115" s="41">
        <v>5</v>
      </c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100">
        <f t="shared" si="2"/>
        <v>18</v>
      </c>
      <c r="AL115" s="68">
        <f t="shared" si="3"/>
        <v>0</v>
      </c>
    </row>
    <row r="116" spans="1:38">
      <c r="A116" s="9" t="s">
        <v>1491</v>
      </c>
      <c r="B116" s="27" t="s">
        <v>100</v>
      </c>
      <c r="C116" s="68"/>
      <c r="D116" s="21"/>
      <c r="E116" s="68"/>
      <c r="F116" s="21"/>
      <c r="G116" s="41"/>
      <c r="H116" s="41"/>
      <c r="I116" s="41"/>
      <c r="J116" s="41"/>
      <c r="K116" s="41"/>
      <c r="L116" s="41"/>
      <c r="M116" s="41"/>
      <c r="N116" s="41"/>
      <c r="O116" s="127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22">
        <v>1</v>
      </c>
      <c r="AD116" s="488"/>
      <c r="AE116" s="127">
        <v>8</v>
      </c>
      <c r="AF116" s="127">
        <v>1</v>
      </c>
      <c r="AG116" s="41"/>
      <c r="AH116" s="41">
        <v>7</v>
      </c>
      <c r="AI116" s="41">
        <v>1</v>
      </c>
      <c r="AJ116" s="41"/>
      <c r="AK116" s="100">
        <f t="shared" si="2"/>
        <v>18</v>
      </c>
      <c r="AL116" s="68">
        <f t="shared" si="3"/>
        <v>0</v>
      </c>
    </row>
    <row r="117" spans="1:38">
      <c r="A117" s="9" t="s">
        <v>1713</v>
      </c>
      <c r="B117" s="27" t="s">
        <v>104</v>
      </c>
      <c r="C117" s="68"/>
      <c r="D117" s="21"/>
      <c r="E117" s="68"/>
      <c r="F117" s="21"/>
      <c r="G117" s="41"/>
      <c r="H117" s="41"/>
      <c r="I117" s="2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>
        <v>13</v>
      </c>
      <c r="AI117" s="41">
        <v>4</v>
      </c>
      <c r="AJ117" s="41">
        <v>86</v>
      </c>
      <c r="AK117" s="100">
        <f t="shared" si="2"/>
        <v>17</v>
      </c>
      <c r="AL117" s="68">
        <f t="shared" si="3"/>
        <v>86</v>
      </c>
    </row>
    <row r="118" spans="1:38">
      <c r="A118" s="9" t="s">
        <v>61</v>
      </c>
      <c r="B118" s="27" t="s">
        <v>97</v>
      </c>
      <c r="C118" s="68">
        <v>13</v>
      </c>
      <c r="D118" s="21">
        <v>2</v>
      </c>
      <c r="E118" s="68">
        <v>21</v>
      </c>
      <c r="F118" s="41">
        <v>1</v>
      </c>
      <c r="G118" s="41"/>
      <c r="H118" s="41">
        <v>5</v>
      </c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100">
        <f t="shared" si="2"/>
        <v>16</v>
      </c>
      <c r="AL118" s="68">
        <f t="shared" si="3"/>
        <v>26</v>
      </c>
    </row>
    <row r="119" spans="1:38">
      <c r="A119" s="380" t="s">
        <v>613</v>
      </c>
      <c r="B119" s="27" t="s">
        <v>314</v>
      </c>
      <c r="C119" s="2"/>
      <c r="D119" s="2"/>
      <c r="E119" s="2"/>
      <c r="F119" s="2"/>
      <c r="G119" s="2"/>
      <c r="H119" s="2"/>
      <c r="I119" s="41">
        <v>13</v>
      </c>
      <c r="J119" s="41">
        <v>3</v>
      </c>
      <c r="K119" s="41">
        <v>10</v>
      </c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100">
        <f t="shared" si="2"/>
        <v>16</v>
      </c>
      <c r="AL119" s="68">
        <f t="shared" si="3"/>
        <v>10</v>
      </c>
    </row>
    <row r="120" spans="1:38">
      <c r="A120" s="9" t="s">
        <v>991</v>
      </c>
      <c r="B120" s="27" t="s">
        <v>314</v>
      </c>
      <c r="C120" s="68"/>
      <c r="D120" s="21"/>
      <c r="E120" s="68"/>
      <c r="F120" s="21"/>
      <c r="G120" s="41"/>
      <c r="H120" s="41"/>
      <c r="I120" s="21"/>
      <c r="J120" s="41"/>
      <c r="K120" s="41"/>
      <c r="L120" s="41"/>
      <c r="M120" s="41"/>
      <c r="N120" s="41"/>
      <c r="O120" s="41"/>
      <c r="P120" s="41"/>
      <c r="Q120" s="41"/>
      <c r="R120" s="41">
        <v>12</v>
      </c>
      <c r="S120" s="41">
        <v>3</v>
      </c>
      <c r="T120" s="41">
        <v>10</v>
      </c>
      <c r="U120" s="41">
        <v>1</v>
      </c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100">
        <f t="shared" si="2"/>
        <v>16</v>
      </c>
      <c r="AL120" s="68">
        <f t="shared" si="3"/>
        <v>10</v>
      </c>
    </row>
    <row r="121" spans="1:38">
      <c r="A121" s="9" t="s">
        <v>1326</v>
      </c>
      <c r="B121" s="27" t="s">
        <v>99</v>
      </c>
      <c r="C121" s="68"/>
      <c r="D121" s="21"/>
      <c r="E121" s="68"/>
      <c r="F121" s="21"/>
      <c r="G121" s="41"/>
      <c r="H121" s="41"/>
      <c r="I121" s="2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21">
        <v>5</v>
      </c>
      <c r="Y121" s="41"/>
      <c r="Z121" s="41">
        <v>5</v>
      </c>
      <c r="AA121" s="127">
        <v>5</v>
      </c>
      <c r="AB121" s="127">
        <v>2</v>
      </c>
      <c r="AC121" s="127">
        <v>4</v>
      </c>
      <c r="AD121" s="41">
        <v>15</v>
      </c>
      <c r="AE121" s="41"/>
      <c r="AF121" s="41"/>
      <c r="AG121" s="41"/>
      <c r="AH121" s="41"/>
      <c r="AI121" s="41"/>
      <c r="AJ121" s="41"/>
      <c r="AK121" s="100">
        <f t="shared" si="2"/>
        <v>16</v>
      </c>
      <c r="AL121" s="68">
        <f t="shared" si="3"/>
        <v>20</v>
      </c>
    </row>
    <row r="122" spans="1:38">
      <c r="A122" s="9" t="s">
        <v>1736</v>
      </c>
      <c r="B122" s="27" t="s">
        <v>104</v>
      </c>
      <c r="C122" s="68"/>
      <c r="D122" s="21"/>
      <c r="E122" s="68"/>
      <c r="F122" s="21"/>
      <c r="G122" s="41"/>
      <c r="H122" s="41"/>
      <c r="I122" s="2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>
        <v>12</v>
      </c>
      <c r="AI122" s="41">
        <v>4</v>
      </c>
      <c r="AJ122" s="41">
        <v>23</v>
      </c>
      <c r="AK122" s="100">
        <f t="shared" si="2"/>
        <v>16</v>
      </c>
      <c r="AL122" s="68">
        <f t="shared" si="3"/>
        <v>23</v>
      </c>
    </row>
    <row r="123" spans="1:38">
      <c r="A123" s="9" t="s">
        <v>1322</v>
      </c>
      <c r="B123" s="27" t="s">
        <v>101</v>
      </c>
      <c r="C123" s="68"/>
      <c r="D123" s="21"/>
      <c r="E123" s="68"/>
      <c r="F123" s="21"/>
      <c r="G123" s="41"/>
      <c r="H123" s="41"/>
      <c r="I123" s="2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>
        <v>8</v>
      </c>
      <c r="Y123" s="41">
        <v>2</v>
      </c>
      <c r="Z123" s="41"/>
      <c r="AA123" s="41">
        <v>4</v>
      </c>
      <c r="AB123" s="41"/>
      <c r="AC123" s="41">
        <v>2</v>
      </c>
      <c r="AD123" s="41"/>
      <c r="AE123" s="41"/>
      <c r="AF123" s="41"/>
      <c r="AG123" s="41"/>
      <c r="AH123" s="41"/>
      <c r="AI123" s="41"/>
      <c r="AJ123" s="41"/>
      <c r="AK123" s="100">
        <f t="shared" si="2"/>
        <v>16</v>
      </c>
      <c r="AL123" s="68">
        <f t="shared" si="3"/>
        <v>0</v>
      </c>
    </row>
    <row r="124" spans="1:38">
      <c r="A124" s="9" t="s">
        <v>58</v>
      </c>
      <c r="B124" s="27" t="s">
        <v>95</v>
      </c>
      <c r="C124" s="68">
        <v>13</v>
      </c>
      <c r="D124" s="21">
        <v>2</v>
      </c>
      <c r="E124" s="68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100">
        <f t="shared" si="2"/>
        <v>15</v>
      </c>
      <c r="AL124" s="68">
        <f t="shared" si="3"/>
        <v>0</v>
      </c>
    </row>
    <row r="125" spans="1:38">
      <c r="A125" s="380" t="s">
        <v>63</v>
      </c>
      <c r="B125" s="27" t="s">
        <v>94</v>
      </c>
      <c r="C125" s="68">
        <v>6</v>
      </c>
      <c r="D125" s="21">
        <v>2</v>
      </c>
      <c r="E125" s="68">
        <v>10</v>
      </c>
      <c r="F125" s="41">
        <v>4</v>
      </c>
      <c r="G125" s="41">
        <v>3</v>
      </c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100">
        <f t="shared" si="2"/>
        <v>15</v>
      </c>
      <c r="AL125" s="68">
        <f t="shared" si="3"/>
        <v>10</v>
      </c>
    </row>
    <row r="126" spans="1:38">
      <c r="A126" s="9" t="s">
        <v>842</v>
      </c>
      <c r="B126" s="27" t="s">
        <v>107</v>
      </c>
      <c r="C126" s="68"/>
      <c r="D126" s="21"/>
      <c r="E126" s="68"/>
      <c r="F126" s="21"/>
      <c r="G126" s="41"/>
      <c r="H126" s="41"/>
      <c r="I126" s="21"/>
      <c r="J126" s="41"/>
      <c r="K126" s="41"/>
      <c r="L126" s="41"/>
      <c r="M126" s="41"/>
      <c r="N126" s="41"/>
      <c r="O126" s="41">
        <v>13</v>
      </c>
      <c r="P126" s="41">
        <v>2</v>
      </c>
      <c r="Q126" s="41">
        <v>10</v>
      </c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100">
        <f t="shared" si="2"/>
        <v>15</v>
      </c>
      <c r="AL126" s="68">
        <f t="shared" si="3"/>
        <v>10</v>
      </c>
    </row>
    <row r="127" spans="1:38">
      <c r="A127" s="9" t="s">
        <v>1622</v>
      </c>
      <c r="B127" s="27" t="s">
        <v>314</v>
      </c>
      <c r="C127" s="68"/>
      <c r="D127" s="21"/>
      <c r="E127" s="68"/>
      <c r="F127" s="21"/>
      <c r="G127" s="41"/>
      <c r="H127" s="41"/>
      <c r="I127" s="41"/>
      <c r="J127" s="41"/>
      <c r="K127" s="41"/>
      <c r="L127" s="41"/>
      <c r="M127" s="41"/>
      <c r="N127" s="41"/>
      <c r="O127" s="68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>
        <v>3</v>
      </c>
      <c r="AF127" s="41"/>
      <c r="AG127" s="41">
        <v>5</v>
      </c>
      <c r="AH127" s="41">
        <v>11</v>
      </c>
      <c r="AI127" s="41">
        <v>1</v>
      </c>
      <c r="AJ127" s="41">
        <v>15</v>
      </c>
      <c r="AK127" s="100">
        <f t="shared" si="2"/>
        <v>15</v>
      </c>
      <c r="AL127" s="68">
        <f t="shared" si="3"/>
        <v>20</v>
      </c>
    </row>
    <row r="128" spans="1:38">
      <c r="A128" s="9" t="s">
        <v>1603</v>
      </c>
      <c r="B128" s="27" t="s">
        <v>101</v>
      </c>
      <c r="C128" s="68"/>
      <c r="D128" s="21"/>
      <c r="E128" s="68"/>
      <c r="F128" s="2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127">
        <v>4</v>
      </c>
      <c r="AF128" s="41"/>
      <c r="AG128" s="41"/>
      <c r="AH128" s="41">
        <v>9</v>
      </c>
      <c r="AI128" s="41">
        <v>2</v>
      </c>
      <c r="AJ128" s="41">
        <v>5</v>
      </c>
      <c r="AK128" s="100">
        <f t="shared" si="2"/>
        <v>15</v>
      </c>
      <c r="AL128" s="68">
        <f t="shared" si="3"/>
        <v>5</v>
      </c>
    </row>
    <row r="129" spans="1:38">
      <c r="A129" s="9" t="s">
        <v>610</v>
      </c>
      <c r="B129" s="27" t="s">
        <v>107</v>
      </c>
      <c r="C129" s="2"/>
      <c r="D129" s="2"/>
      <c r="E129" s="2"/>
      <c r="F129" s="2"/>
      <c r="G129" s="2"/>
      <c r="H129" s="2"/>
      <c r="I129" s="41">
        <v>6</v>
      </c>
      <c r="J129" s="41">
        <v>2</v>
      </c>
      <c r="K129" s="41">
        <v>10</v>
      </c>
      <c r="L129" s="41">
        <v>6</v>
      </c>
      <c r="M129" s="41">
        <v>1</v>
      </c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100">
        <f t="shared" si="2"/>
        <v>15</v>
      </c>
      <c r="AL129" s="68">
        <f t="shared" si="3"/>
        <v>10</v>
      </c>
    </row>
    <row r="130" spans="1:38">
      <c r="A130" s="380" t="s">
        <v>57</v>
      </c>
      <c r="B130" s="27" t="s">
        <v>94</v>
      </c>
      <c r="C130" s="68">
        <v>10</v>
      </c>
      <c r="D130" s="21">
        <v>4</v>
      </c>
      <c r="E130" s="68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100">
        <f t="shared" si="2"/>
        <v>14</v>
      </c>
      <c r="AL130" s="68">
        <f t="shared" si="3"/>
        <v>0</v>
      </c>
    </row>
    <row r="131" spans="1:38">
      <c r="A131" s="9" t="s">
        <v>822</v>
      </c>
      <c r="B131" s="27" t="s">
        <v>98</v>
      </c>
      <c r="C131" s="68"/>
      <c r="D131" s="21"/>
      <c r="E131" s="68"/>
      <c r="F131" s="21"/>
      <c r="G131" s="41"/>
      <c r="H131" s="41"/>
      <c r="I131" s="41"/>
      <c r="J131" s="41"/>
      <c r="K131" s="41"/>
      <c r="L131" s="41"/>
      <c r="M131" s="41"/>
      <c r="N131" s="41"/>
      <c r="O131" s="41">
        <v>10</v>
      </c>
      <c r="P131" s="41">
        <v>4</v>
      </c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100">
        <f t="shared" ref="AK131:AK194" si="4">C131+D131+F131+G131+I131+J131+L131+M131+O131+P131+R131+S131+U131+V131+X131+Y131+AA131+AB131+AC131+AE131+AF131+AH131+AI131</f>
        <v>14</v>
      </c>
      <c r="AL131" s="68">
        <f t="shared" ref="AL131:AL194" si="5">E131+H131+K131+Q131+N131+T131+W131+Z131+AD131+AG131+AJ131</f>
        <v>0</v>
      </c>
    </row>
    <row r="132" spans="1:38">
      <c r="A132" s="9" t="s">
        <v>1627</v>
      </c>
      <c r="B132" s="27" t="s">
        <v>99</v>
      </c>
      <c r="C132" s="68"/>
      <c r="D132" s="21"/>
      <c r="E132" s="68"/>
      <c r="F132" s="2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127">
        <v>3</v>
      </c>
      <c r="AF132" s="41"/>
      <c r="AG132" s="41"/>
      <c r="AH132" s="41">
        <v>8</v>
      </c>
      <c r="AI132" s="41">
        <v>3</v>
      </c>
      <c r="AJ132" s="41">
        <v>5</v>
      </c>
      <c r="AK132" s="100">
        <f t="shared" si="4"/>
        <v>14</v>
      </c>
      <c r="AL132" s="68">
        <f t="shared" si="5"/>
        <v>5</v>
      </c>
    </row>
    <row r="133" spans="1:38">
      <c r="A133" s="9" t="s">
        <v>874</v>
      </c>
      <c r="B133" s="27" t="s">
        <v>99</v>
      </c>
      <c r="C133" s="68"/>
      <c r="D133" s="21"/>
      <c r="E133" s="68"/>
      <c r="F133" s="21"/>
      <c r="G133" s="41"/>
      <c r="H133" s="41"/>
      <c r="I133" s="21"/>
      <c r="J133" s="41"/>
      <c r="K133" s="41"/>
      <c r="L133" s="41"/>
      <c r="M133" s="41"/>
      <c r="N133" s="41"/>
      <c r="O133" s="41">
        <v>2</v>
      </c>
      <c r="P133" s="41">
        <v>1</v>
      </c>
      <c r="Q133" s="41"/>
      <c r="R133" s="41">
        <v>7</v>
      </c>
      <c r="S133" s="41">
        <v>3</v>
      </c>
      <c r="T133" s="41">
        <v>5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100">
        <f t="shared" si="4"/>
        <v>13</v>
      </c>
      <c r="AL133" s="68">
        <f t="shared" si="5"/>
        <v>5</v>
      </c>
    </row>
    <row r="134" spans="1:38">
      <c r="A134" s="10" t="s">
        <v>54</v>
      </c>
      <c r="B134" s="27" t="s">
        <v>99</v>
      </c>
      <c r="C134" s="68">
        <v>13</v>
      </c>
      <c r="D134" s="21"/>
      <c r="E134" s="68">
        <v>2</v>
      </c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100">
        <f t="shared" si="4"/>
        <v>13</v>
      </c>
      <c r="AL134" s="68">
        <f t="shared" si="5"/>
        <v>2</v>
      </c>
    </row>
    <row r="135" spans="1:38">
      <c r="A135" s="9" t="s">
        <v>1715</v>
      </c>
      <c r="B135" s="27" t="s">
        <v>101</v>
      </c>
      <c r="C135" s="68"/>
      <c r="D135" s="21"/>
      <c r="E135" s="68"/>
      <c r="F135" s="21"/>
      <c r="G135" s="41"/>
      <c r="H135" s="41"/>
      <c r="I135" s="2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>
        <v>11</v>
      </c>
      <c r="AI135" s="41">
        <v>2</v>
      </c>
      <c r="AJ135" s="41"/>
      <c r="AK135" s="100">
        <f t="shared" si="4"/>
        <v>13</v>
      </c>
      <c r="AL135" s="68">
        <f t="shared" si="5"/>
        <v>0</v>
      </c>
    </row>
    <row r="136" spans="1:38">
      <c r="A136" s="9" t="s">
        <v>1747</v>
      </c>
      <c r="B136" s="27" t="s">
        <v>96</v>
      </c>
      <c r="C136" s="68"/>
      <c r="D136" s="21"/>
      <c r="E136" s="68"/>
      <c r="F136" s="2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>
        <v>10</v>
      </c>
      <c r="AI136" s="41">
        <v>3</v>
      </c>
      <c r="AJ136" s="41"/>
      <c r="AK136" s="100">
        <f t="shared" si="4"/>
        <v>13</v>
      </c>
      <c r="AL136" s="68">
        <f t="shared" si="5"/>
        <v>0</v>
      </c>
    </row>
    <row r="137" spans="1:38">
      <c r="A137" s="380" t="s">
        <v>79</v>
      </c>
      <c r="B137" s="27" t="s">
        <v>105</v>
      </c>
      <c r="C137" s="68">
        <v>10</v>
      </c>
      <c r="D137" s="21">
        <v>3</v>
      </c>
      <c r="E137" s="68">
        <v>15</v>
      </c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100">
        <f t="shared" si="4"/>
        <v>13</v>
      </c>
      <c r="AL137" s="68">
        <f t="shared" si="5"/>
        <v>15</v>
      </c>
    </row>
    <row r="138" spans="1:38">
      <c r="A138" s="380" t="s">
        <v>68</v>
      </c>
      <c r="B138" s="27" t="s">
        <v>93</v>
      </c>
      <c r="C138" s="68">
        <v>7</v>
      </c>
      <c r="D138" s="21">
        <v>3</v>
      </c>
      <c r="E138" s="68"/>
      <c r="F138" s="41">
        <v>1</v>
      </c>
      <c r="G138" s="41">
        <v>1</v>
      </c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100">
        <f t="shared" si="4"/>
        <v>12</v>
      </c>
      <c r="AL138" s="68">
        <f t="shared" si="5"/>
        <v>0</v>
      </c>
    </row>
    <row r="139" spans="1:38">
      <c r="A139" s="9" t="s">
        <v>1714</v>
      </c>
      <c r="B139" s="27" t="s">
        <v>314</v>
      </c>
      <c r="C139" s="68"/>
      <c r="D139" s="21"/>
      <c r="E139" s="68"/>
      <c r="F139" s="21"/>
      <c r="G139" s="41"/>
      <c r="H139" s="41"/>
      <c r="I139" s="2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>
        <v>11</v>
      </c>
      <c r="AI139" s="41">
        <v>1</v>
      </c>
      <c r="AJ139" s="41">
        <v>10</v>
      </c>
      <c r="AK139" s="100">
        <f t="shared" si="4"/>
        <v>12</v>
      </c>
      <c r="AL139" s="68">
        <f t="shared" si="5"/>
        <v>10</v>
      </c>
    </row>
    <row r="140" spans="1:38">
      <c r="A140" s="9" t="s">
        <v>1749</v>
      </c>
      <c r="B140" s="27" t="s">
        <v>482</v>
      </c>
      <c r="C140" s="68"/>
      <c r="D140" s="21"/>
      <c r="E140" s="68"/>
      <c r="F140" s="2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>
        <v>8</v>
      </c>
      <c r="AI140" s="41">
        <v>4</v>
      </c>
      <c r="AJ140" s="41">
        <v>5</v>
      </c>
      <c r="AK140" s="100">
        <f t="shared" si="4"/>
        <v>12</v>
      </c>
      <c r="AL140" s="68">
        <f t="shared" si="5"/>
        <v>5</v>
      </c>
    </row>
    <row r="141" spans="1:38">
      <c r="A141" s="9" t="s">
        <v>1723</v>
      </c>
      <c r="B141" s="27" t="s">
        <v>93</v>
      </c>
      <c r="C141" s="68"/>
      <c r="D141" s="21"/>
      <c r="E141" s="68"/>
      <c r="F141" s="2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>
        <v>9</v>
      </c>
      <c r="AI141" s="41">
        <v>3</v>
      </c>
      <c r="AJ141" s="41">
        <v>5</v>
      </c>
      <c r="AK141" s="100">
        <f t="shared" si="4"/>
        <v>12</v>
      </c>
      <c r="AL141" s="68">
        <f t="shared" si="5"/>
        <v>5</v>
      </c>
    </row>
    <row r="142" spans="1:38">
      <c r="A142" s="9" t="s">
        <v>1573</v>
      </c>
      <c r="B142" s="27" t="s">
        <v>96</v>
      </c>
      <c r="C142" s="68"/>
      <c r="D142" s="21"/>
      <c r="E142" s="68"/>
      <c r="F142" s="2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>
        <v>9</v>
      </c>
      <c r="AF142" s="41">
        <v>3</v>
      </c>
      <c r="AG142" s="41">
        <v>5</v>
      </c>
      <c r="AH142" s="41"/>
      <c r="AI142" s="41"/>
      <c r="AJ142" s="41"/>
      <c r="AK142" s="100">
        <f t="shared" si="4"/>
        <v>12</v>
      </c>
      <c r="AL142" s="68">
        <f t="shared" si="5"/>
        <v>5</v>
      </c>
    </row>
    <row r="143" spans="1:38">
      <c r="A143" s="9" t="s">
        <v>1574</v>
      </c>
      <c r="B143" s="27" t="s">
        <v>104</v>
      </c>
      <c r="C143" s="68"/>
      <c r="D143" s="21"/>
      <c r="E143" s="68"/>
      <c r="F143" s="2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>
        <v>9</v>
      </c>
      <c r="AF143" s="41">
        <v>3</v>
      </c>
      <c r="AG143" s="41">
        <v>15</v>
      </c>
      <c r="AH143" s="41"/>
      <c r="AI143" s="41"/>
      <c r="AJ143" s="41"/>
      <c r="AK143" s="100">
        <f t="shared" si="4"/>
        <v>12</v>
      </c>
      <c r="AL143" s="68">
        <f t="shared" si="5"/>
        <v>15</v>
      </c>
    </row>
    <row r="144" spans="1:38">
      <c r="A144" s="9" t="s">
        <v>1371</v>
      </c>
      <c r="B144" s="27" t="s">
        <v>104</v>
      </c>
      <c r="C144" s="68"/>
      <c r="D144" s="21"/>
      <c r="E144" s="68"/>
      <c r="F144" s="21"/>
      <c r="G144" s="41"/>
      <c r="H144" s="41"/>
      <c r="I144" s="2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22">
        <v>1</v>
      </c>
      <c r="Y144" s="41"/>
      <c r="Z144" s="41"/>
      <c r="AA144" s="41">
        <v>8</v>
      </c>
      <c r="AB144" s="41">
        <v>1</v>
      </c>
      <c r="AC144" s="41">
        <v>1</v>
      </c>
      <c r="AD144" s="41">
        <v>43</v>
      </c>
      <c r="AE144" s="41">
        <v>1</v>
      </c>
      <c r="AF144" s="41"/>
      <c r="AG144" s="41">
        <v>2</v>
      </c>
      <c r="AH144" s="41"/>
      <c r="AI144" s="41"/>
      <c r="AJ144" s="41"/>
      <c r="AK144" s="100">
        <f t="shared" si="4"/>
        <v>12</v>
      </c>
      <c r="AL144" s="68">
        <f t="shared" si="5"/>
        <v>45</v>
      </c>
    </row>
    <row r="145" spans="1:38">
      <c r="A145" s="9" t="s">
        <v>1433</v>
      </c>
      <c r="B145" s="27" t="s">
        <v>96</v>
      </c>
      <c r="C145" s="68"/>
      <c r="D145" s="21"/>
      <c r="E145" s="68"/>
      <c r="F145" s="2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22">
        <v>1</v>
      </c>
      <c r="AB145" s="41"/>
      <c r="AC145" s="41"/>
      <c r="AD145" s="41"/>
      <c r="AE145" s="41">
        <v>5</v>
      </c>
      <c r="AF145" s="41">
        <v>1</v>
      </c>
      <c r="AG145" s="41"/>
      <c r="AH145" s="430">
        <v>4</v>
      </c>
      <c r="AI145" s="430">
        <v>1</v>
      </c>
      <c r="AJ145" s="430">
        <v>5</v>
      </c>
      <c r="AK145" s="100">
        <f t="shared" si="4"/>
        <v>12</v>
      </c>
      <c r="AL145" s="68">
        <f t="shared" si="5"/>
        <v>5</v>
      </c>
    </row>
    <row r="146" spans="1:38">
      <c r="A146" s="9" t="s">
        <v>1342</v>
      </c>
      <c r="B146" s="27" t="s">
        <v>107</v>
      </c>
      <c r="C146" s="68"/>
      <c r="D146" s="21"/>
      <c r="E146" s="68"/>
      <c r="F146" s="21"/>
      <c r="G146" s="41"/>
      <c r="H146" s="41"/>
      <c r="I146" s="2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>
        <v>9</v>
      </c>
      <c r="Y146" s="41">
        <v>3</v>
      </c>
      <c r="Z146" s="41">
        <v>25</v>
      </c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100">
        <f t="shared" si="4"/>
        <v>12</v>
      </c>
      <c r="AL146" s="68">
        <f t="shared" si="5"/>
        <v>25</v>
      </c>
    </row>
    <row r="147" spans="1:38">
      <c r="A147" s="9" t="s">
        <v>846</v>
      </c>
      <c r="B147" s="27" t="s">
        <v>314</v>
      </c>
      <c r="C147" s="21"/>
      <c r="D147" s="21"/>
      <c r="E147" s="68"/>
      <c r="F147" s="41"/>
      <c r="G147" s="41"/>
      <c r="H147" s="41"/>
      <c r="I147" s="41"/>
      <c r="J147" s="41"/>
      <c r="K147" s="41"/>
      <c r="L147" s="41"/>
      <c r="M147" s="41"/>
      <c r="N147" s="41"/>
      <c r="O147" s="41">
        <v>9</v>
      </c>
      <c r="P147" s="41">
        <v>2</v>
      </c>
      <c r="Q147" s="41">
        <v>10</v>
      </c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100">
        <f t="shared" si="4"/>
        <v>11</v>
      </c>
      <c r="AL147" s="68">
        <f t="shared" si="5"/>
        <v>10</v>
      </c>
    </row>
    <row r="148" spans="1:38">
      <c r="A148" s="9" t="s">
        <v>725</v>
      </c>
      <c r="B148" s="27" t="s">
        <v>101</v>
      </c>
      <c r="C148" s="68"/>
      <c r="D148" s="21"/>
      <c r="E148" s="68"/>
      <c r="F148" s="21"/>
      <c r="G148" s="41"/>
      <c r="H148" s="41"/>
      <c r="I148" s="41"/>
      <c r="J148" s="41"/>
      <c r="K148" s="41"/>
      <c r="L148" s="41">
        <v>9</v>
      </c>
      <c r="M148" s="41">
        <v>2</v>
      </c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100">
        <f t="shared" si="4"/>
        <v>11</v>
      </c>
      <c r="AL148" s="68">
        <f t="shared" si="5"/>
        <v>0</v>
      </c>
    </row>
    <row r="149" spans="1:38">
      <c r="A149" s="9" t="s">
        <v>1710</v>
      </c>
      <c r="B149" s="27" t="s">
        <v>100</v>
      </c>
      <c r="C149" s="68"/>
      <c r="D149" s="21"/>
      <c r="E149" s="68"/>
      <c r="F149" s="21"/>
      <c r="G149" s="41"/>
      <c r="H149" s="41"/>
      <c r="I149" s="2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>
        <v>10</v>
      </c>
      <c r="AI149" s="41">
        <v>1</v>
      </c>
      <c r="AJ149" s="41">
        <v>15</v>
      </c>
      <c r="AK149" s="100">
        <f t="shared" si="4"/>
        <v>11</v>
      </c>
      <c r="AL149" s="68">
        <f t="shared" si="5"/>
        <v>15</v>
      </c>
    </row>
    <row r="150" spans="1:38">
      <c r="A150" s="9" t="s">
        <v>1185</v>
      </c>
      <c r="B150" s="27" t="s">
        <v>482</v>
      </c>
      <c r="C150" s="68"/>
      <c r="D150" s="21"/>
      <c r="E150" s="68"/>
      <c r="F150" s="21"/>
      <c r="G150" s="41"/>
      <c r="H150" s="41"/>
      <c r="I150" s="2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127">
        <v>1</v>
      </c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>
        <v>9</v>
      </c>
      <c r="AI150" s="41">
        <v>1</v>
      </c>
      <c r="AJ150" s="41"/>
      <c r="AK150" s="100">
        <f t="shared" si="4"/>
        <v>11</v>
      </c>
      <c r="AL150" s="68">
        <f t="shared" si="5"/>
        <v>0</v>
      </c>
    </row>
    <row r="151" spans="1:38">
      <c r="A151" s="9" t="s">
        <v>728</v>
      </c>
      <c r="B151" s="27" t="s">
        <v>482</v>
      </c>
      <c r="C151" s="68"/>
      <c r="D151" s="21"/>
      <c r="E151" s="68"/>
      <c r="F151" s="21"/>
      <c r="G151" s="41"/>
      <c r="H151" s="41"/>
      <c r="I151" s="41"/>
      <c r="J151" s="41"/>
      <c r="K151" s="41"/>
      <c r="L151" s="41">
        <v>8</v>
      </c>
      <c r="M151" s="41">
        <v>2</v>
      </c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100">
        <f t="shared" si="4"/>
        <v>10</v>
      </c>
      <c r="AL151" s="68">
        <f t="shared" si="5"/>
        <v>0</v>
      </c>
    </row>
    <row r="152" spans="1:38">
      <c r="A152" s="380" t="s">
        <v>729</v>
      </c>
      <c r="B152" s="27" t="s">
        <v>314</v>
      </c>
      <c r="C152" s="68"/>
      <c r="D152" s="21"/>
      <c r="E152" s="68"/>
      <c r="F152" s="21"/>
      <c r="G152" s="41"/>
      <c r="H152" s="41"/>
      <c r="I152" s="41"/>
      <c r="J152" s="41"/>
      <c r="K152" s="41"/>
      <c r="L152" s="41">
        <v>8</v>
      </c>
      <c r="M152" s="41">
        <v>2</v>
      </c>
      <c r="N152" s="41">
        <v>10</v>
      </c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100">
        <f t="shared" si="4"/>
        <v>10</v>
      </c>
      <c r="AL152" s="68">
        <f t="shared" si="5"/>
        <v>10</v>
      </c>
    </row>
    <row r="153" spans="1:38">
      <c r="A153" s="9" t="s">
        <v>988</v>
      </c>
      <c r="B153" s="27" t="s">
        <v>98</v>
      </c>
      <c r="C153" s="68"/>
      <c r="D153" s="21"/>
      <c r="E153" s="68"/>
      <c r="F153" s="21"/>
      <c r="G153" s="41"/>
      <c r="H153" s="41"/>
      <c r="I153" s="21"/>
      <c r="J153" s="41"/>
      <c r="K153" s="41"/>
      <c r="L153" s="41"/>
      <c r="M153" s="41"/>
      <c r="N153" s="41"/>
      <c r="O153" s="41"/>
      <c r="P153" s="41"/>
      <c r="Q153" s="41"/>
      <c r="R153" s="41">
        <v>3</v>
      </c>
      <c r="S153" s="41">
        <v>2</v>
      </c>
      <c r="T153" s="41"/>
      <c r="U153" s="41">
        <v>5</v>
      </c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  <c r="AK153" s="100">
        <f t="shared" si="4"/>
        <v>10</v>
      </c>
      <c r="AL153" s="68">
        <f t="shared" si="5"/>
        <v>0</v>
      </c>
    </row>
    <row r="154" spans="1:38">
      <c r="A154" s="9" t="s">
        <v>1746</v>
      </c>
      <c r="B154" s="27" t="s">
        <v>98</v>
      </c>
      <c r="C154" s="68"/>
      <c r="D154" s="21"/>
      <c r="E154" s="68"/>
      <c r="F154" s="2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>
        <v>7</v>
      </c>
      <c r="AI154" s="41">
        <v>3</v>
      </c>
      <c r="AJ154" s="41"/>
      <c r="AK154" s="100">
        <f t="shared" si="4"/>
        <v>10</v>
      </c>
      <c r="AL154" s="68">
        <f t="shared" si="5"/>
        <v>0</v>
      </c>
    </row>
    <row r="155" spans="1:38">
      <c r="A155" s="9" t="s">
        <v>1561</v>
      </c>
      <c r="B155" s="27" t="s">
        <v>107</v>
      </c>
      <c r="C155" s="68"/>
      <c r="D155" s="21"/>
      <c r="E155" s="68"/>
      <c r="F155" s="2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>
        <v>8</v>
      </c>
      <c r="AF155" s="41">
        <v>2</v>
      </c>
      <c r="AG155" s="41">
        <v>5</v>
      </c>
      <c r="AH155" s="41"/>
      <c r="AI155" s="41"/>
      <c r="AJ155" s="41"/>
      <c r="AK155" s="100">
        <f t="shared" si="4"/>
        <v>10</v>
      </c>
      <c r="AL155" s="68">
        <f t="shared" si="5"/>
        <v>5</v>
      </c>
    </row>
    <row r="156" spans="1:38">
      <c r="A156" s="9" t="s">
        <v>1757</v>
      </c>
      <c r="B156" s="27" t="s">
        <v>107</v>
      </c>
      <c r="C156" s="68"/>
      <c r="D156" s="21"/>
      <c r="E156" s="68"/>
      <c r="F156" s="2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>
        <v>7</v>
      </c>
      <c r="AI156" s="41">
        <v>3</v>
      </c>
      <c r="AJ156" s="41">
        <v>15</v>
      </c>
      <c r="AK156" s="100">
        <f t="shared" si="4"/>
        <v>10</v>
      </c>
      <c r="AL156" s="68">
        <f t="shared" si="5"/>
        <v>15</v>
      </c>
    </row>
    <row r="157" spans="1:38">
      <c r="A157" s="9" t="s">
        <v>1711</v>
      </c>
      <c r="B157" s="27" t="s">
        <v>94</v>
      </c>
      <c r="C157" s="68"/>
      <c r="D157" s="21"/>
      <c r="E157" s="68"/>
      <c r="F157" s="21"/>
      <c r="G157" s="41"/>
      <c r="H157" s="41"/>
      <c r="I157" s="2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>
        <v>7</v>
      </c>
      <c r="AI157" s="41">
        <v>2</v>
      </c>
      <c r="AJ157" s="41">
        <v>10</v>
      </c>
      <c r="AK157" s="100">
        <f t="shared" si="4"/>
        <v>9</v>
      </c>
      <c r="AL157" s="68">
        <f t="shared" si="5"/>
        <v>10</v>
      </c>
    </row>
    <row r="158" spans="1:38">
      <c r="A158" s="9" t="s">
        <v>1712</v>
      </c>
      <c r="B158" s="27" t="s">
        <v>94</v>
      </c>
      <c r="C158" s="68"/>
      <c r="D158" s="21"/>
      <c r="E158" s="68"/>
      <c r="F158" s="21"/>
      <c r="G158" s="41"/>
      <c r="H158" s="41"/>
      <c r="I158" s="2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>
        <v>6</v>
      </c>
      <c r="AI158" s="41">
        <v>3</v>
      </c>
      <c r="AJ158" s="41"/>
      <c r="AK158" s="100">
        <f t="shared" si="4"/>
        <v>9</v>
      </c>
      <c r="AL158" s="68">
        <f t="shared" si="5"/>
        <v>0</v>
      </c>
    </row>
    <row r="159" spans="1:38">
      <c r="A159" s="9" t="s">
        <v>1218</v>
      </c>
      <c r="B159" s="27" t="s">
        <v>482</v>
      </c>
      <c r="C159" s="68"/>
      <c r="D159" s="21"/>
      <c r="E159" s="68"/>
      <c r="F159" s="21"/>
      <c r="G159" s="41"/>
      <c r="H159" s="41"/>
      <c r="I159" s="2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>
        <v>8</v>
      </c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/>
      <c r="AJ159" s="41"/>
      <c r="AK159" s="100">
        <f t="shared" si="4"/>
        <v>8</v>
      </c>
      <c r="AL159" s="68">
        <f t="shared" si="5"/>
        <v>0</v>
      </c>
    </row>
    <row r="160" spans="1:38">
      <c r="A160" s="9" t="s">
        <v>1160</v>
      </c>
      <c r="B160" s="27" t="s">
        <v>99</v>
      </c>
      <c r="C160" s="68"/>
      <c r="D160" s="21"/>
      <c r="E160" s="68"/>
      <c r="F160" s="21"/>
      <c r="G160" s="41"/>
      <c r="H160" s="41"/>
      <c r="I160" s="2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>
        <v>6</v>
      </c>
      <c r="V160" s="41">
        <v>2</v>
      </c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100">
        <f t="shared" si="4"/>
        <v>8</v>
      </c>
      <c r="AL160" s="68">
        <f t="shared" si="5"/>
        <v>0</v>
      </c>
    </row>
    <row r="161" spans="1:38">
      <c r="A161" s="9" t="s">
        <v>611</v>
      </c>
      <c r="B161" s="27" t="s">
        <v>96</v>
      </c>
      <c r="C161" s="2"/>
      <c r="D161" s="2"/>
      <c r="E161" s="2"/>
      <c r="F161" s="2"/>
      <c r="G161" s="2"/>
      <c r="H161" s="2"/>
      <c r="I161" s="41">
        <v>6</v>
      </c>
      <c r="J161" s="41">
        <v>2</v>
      </c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  <c r="AJ161" s="41"/>
      <c r="AK161" s="100">
        <f t="shared" si="4"/>
        <v>8</v>
      </c>
      <c r="AL161" s="68">
        <f t="shared" si="5"/>
        <v>0</v>
      </c>
    </row>
    <row r="162" spans="1:38">
      <c r="A162" s="9" t="s">
        <v>75</v>
      </c>
      <c r="B162" s="27" t="s">
        <v>98</v>
      </c>
      <c r="C162" s="68">
        <v>4</v>
      </c>
      <c r="D162" s="21">
        <v>4</v>
      </c>
      <c r="E162" s="68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/>
      <c r="AI162" s="41"/>
      <c r="AJ162" s="41"/>
      <c r="AK162" s="100">
        <f t="shared" si="4"/>
        <v>8</v>
      </c>
      <c r="AL162" s="68">
        <f t="shared" si="5"/>
        <v>0</v>
      </c>
    </row>
    <row r="163" spans="1:38">
      <c r="A163" s="9" t="s">
        <v>64</v>
      </c>
      <c r="B163" s="27" t="s">
        <v>96</v>
      </c>
      <c r="C163" s="68">
        <v>5</v>
      </c>
      <c r="D163" s="21"/>
      <c r="E163" s="68"/>
      <c r="F163" s="41">
        <v>2</v>
      </c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  <c r="AG163" s="41"/>
      <c r="AH163" s="430"/>
      <c r="AI163" s="430"/>
      <c r="AJ163" s="430"/>
      <c r="AK163" s="100">
        <f t="shared" si="4"/>
        <v>7</v>
      </c>
      <c r="AL163" s="68">
        <f t="shared" si="5"/>
        <v>0</v>
      </c>
    </row>
    <row r="164" spans="1:38">
      <c r="A164" s="9" t="s">
        <v>723</v>
      </c>
      <c r="B164" s="27" t="s">
        <v>482</v>
      </c>
      <c r="C164" s="68"/>
      <c r="D164" s="21"/>
      <c r="E164" s="68"/>
      <c r="F164" s="21"/>
      <c r="G164" s="41"/>
      <c r="H164" s="41"/>
      <c r="I164" s="41"/>
      <c r="J164" s="41"/>
      <c r="K164" s="41"/>
      <c r="L164" s="41">
        <v>4</v>
      </c>
      <c r="M164" s="41">
        <v>3</v>
      </c>
      <c r="N164" s="41">
        <v>5</v>
      </c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  <c r="AG164" s="41"/>
      <c r="AH164" s="430"/>
      <c r="AI164" s="430"/>
      <c r="AJ164" s="430"/>
      <c r="AK164" s="100">
        <f t="shared" si="4"/>
        <v>7</v>
      </c>
      <c r="AL164" s="68">
        <f t="shared" si="5"/>
        <v>5</v>
      </c>
    </row>
    <row r="165" spans="1:38">
      <c r="A165" s="9" t="s">
        <v>1745</v>
      </c>
      <c r="B165" s="27" t="s">
        <v>482</v>
      </c>
      <c r="C165" s="68"/>
      <c r="D165" s="21"/>
      <c r="E165" s="68"/>
      <c r="F165" s="2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>
        <v>7</v>
      </c>
      <c r="AI165" s="41"/>
      <c r="AJ165" s="41"/>
      <c r="AK165" s="100">
        <f t="shared" si="4"/>
        <v>7</v>
      </c>
      <c r="AL165" s="68">
        <f t="shared" si="5"/>
        <v>0</v>
      </c>
    </row>
    <row r="166" spans="1:38">
      <c r="A166" s="9" t="s">
        <v>1737</v>
      </c>
      <c r="B166" s="27" t="s">
        <v>93</v>
      </c>
      <c r="C166" s="68"/>
      <c r="D166" s="21"/>
      <c r="E166" s="68"/>
      <c r="F166" s="21"/>
      <c r="G166" s="41"/>
      <c r="H166" s="41"/>
      <c r="I166" s="2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>
        <v>6</v>
      </c>
      <c r="AI166" s="41">
        <v>1</v>
      </c>
      <c r="AJ166" s="41"/>
      <c r="AK166" s="100">
        <f t="shared" si="4"/>
        <v>7</v>
      </c>
      <c r="AL166" s="68">
        <f t="shared" si="5"/>
        <v>0</v>
      </c>
    </row>
    <row r="167" spans="1:38">
      <c r="A167" s="9" t="s">
        <v>1410</v>
      </c>
      <c r="B167" s="27" t="s">
        <v>96</v>
      </c>
      <c r="C167" s="68"/>
      <c r="D167" s="21"/>
      <c r="E167" s="68"/>
      <c r="F167" s="21"/>
      <c r="G167" s="41"/>
      <c r="H167" s="41"/>
      <c r="I167" s="2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127">
        <v>2</v>
      </c>
      <c r="Y167" s="41"/>
      <c r="Z167" s="41"/>
      <c r="AA167" s="127">
        <v>1</v>
      </c>
      <c r="AB167" s="41"/>
      <c r="AC167" s="127">
        <v>1</v>
      </c>
      <c r="AD167" s="41"/>
      <c r="AE167" s="41">
        <v>3</v>
      </c>
      <c r="AF167" s="41"/>
      <c r="AG167" s="41"/>
      <c r="AH167" s="430"/>
      <c r="AI167" s="430"/>
      <c r="AJ167" s="430"/>
      <c r="AK167" s="100">
        <f t="shared" si="4"/>
        <v>7</v>
      </c>
      <c r="AL167" s="68">
        <f t="shared" si="5"/>
        <v>0</v>
      </c>
    </row>
    <row r="168" spans="1:38">
      <c r="A168" s="9" t="s">
        <v>888</v>
      </c>
      <c r="B168" s="27" t="s">
        <v>101</v>
      </c>
      <c r="C168" s="68"/>
      <c r="D168" s="21"/>
      <c r="E168" s="68"/>
      <c r="F168" s="21"/>
      <c r="G168" s="41"/>
      <c r="H168" s="41"/>
      <c r="I168" s="21"/>
      <c r="J168" s="41"/>
      <c r="K168" s="41"/>
      <c r="L168" s="41"/>
      <c r="M168" s="41"/>
      <c r="N168" s="41"/>
      <c r="O168" s="41">
        <v>6</v>
      </c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30"/>
      <c r="AI168" s="430"/>
      <c r="AJ168" s="430"/>
      <c r="AK168" s="100">
        <f t="shared" si="4"/>
        <v>6</v>
      </c>
      <c r="AL168" s="68">
        <f t="shared" si="5"/>
        <v>0</v>
      </c>
    </row>
    <row r="169" spans="1:38">
      <c r="A169" s="9" t="s">
        <v>608</v>
      </c>
      <c r="B169" s="27" t="s">
        <v>96</v>
      </c>
      <c r="C169" s="68"/>
      <c r="D169" s="21"/>
      <c r="E169" s="68"/>
      <c r="F169" s="21"/>
      <c r="G169" s="41"/>
      <c r="H169" s="41"/>
      <c r="I169" s="41">
        <v>6</v>
      </c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  <c r="AJ169" s="41"/>
      <c r="AK169" s="100">
        <f t="shared" si="4"/>
        <v>6</v>
      </c>
      <c r="AL169" s="68">
        <f t="shared" si="5"/>
        <v>0</v>
      </c>
    </row>
    <row r="170" spans="1:38">
      <c r="A170" s="9" t="s">
        <v>844</v>
      </c>
      <c r="B170" s="27" t="s">
        <v>93</v>
      </c>
      <c r="C170" s="21"/>
      <c r="D170" s="21"/>
      <c r="E170" s="68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>
        <v>6</v>
      </c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  <c r="AJ170" s="41"/>
      <c r="AK170" s="100">
        <f t="shared" si="4"/>
        <v>6</v>
      </c>
      <c r="AL170" s="68">
        <f t="shared" si="5"/>
        <v>0</v>
      </c>
    </row>
    <row r="171" spans="1:38">
      <c r="A171" s="9" t="s">
        <v>609</v>
      </c>
      <c r="B171" s="27" t="s">
        <v>101</v>
      </c>
      <c r="C171" s="2"/>
      <c r="D171" s="2"/>
      <c r="E171" s="2"/>
      <c r="F171" s="2"/>
      <c r="G171" s="2"/>
      <c r="H171" s="2"/>
      <c r="I171" s="41">
        <v>4</v>
      </c>
      <c r="J171" s="41">
        <v>2</v>
      </c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  <c r="AK171" s="100">
        <f t="shared" si="4"/>
        <v>6</v>
      </c>
      <c r="AL171" s="68">
        <f t="shared" si="5"/>
        <v>0</v>
      </c>
    </row>
    <row r="172" spans="1:38">
      <c r="A172" s="9" t="s">
        <v>1367</v>
      </c>
      <c r="B172" s="27" t="s">
        <v>93</v>
      </c>
      <c r="C172" s="68"/>
      <c r="D172" s="21"/>
      <c r="E172" s="68"/>
      <c r="F172" s="21"/>
      <c r="G172" s="41"/>
      <c r="H172" s="41"/>
      <c r="I172" s="2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127">
        <v>2</v>
      </c>
      <c r="Y172" s="41"/>
      <c r="Z172" s="41"/>
      <c r="AA172" s="127">
        <v>3</v>
      </c>
      <c r="AB172" s="41"/>
      <c r="AC172" s="41"/>
      <c r="AD172" s="41"/>
      <c r="AE172" s="41"/>
      <c r="AF172" s="41"/>
      <c r="AG172" s="41"/>
      <c r="AH172" s="41"/>
      <c r="AI172" s="41"/>
      <c r="AJ172" s="41"/>
      <c r="AK172" s="100">
        <f t="shared" si="4"/>
        <v>5</v>
      </c>
      <c r="AL172" s="68">
        <f t="shared" si="5"/>
        <v>0</v>
      </c>
    </row>
    <row r="173" spans="1:38">
      <c r="A173" s="9" t="s">
        <v>1750</v>
      </c>
      <c r="B173" s="27" t="s">
        <v>101</v>
      </c>
      <c r="C173" s="68"/>
      <c r="D173" s="21"/>
      <c r="E173" s="68"/>
      <c r="F173" s="2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>
        <v>4</v>
      </c>
      <c r="AI173" s="41">
        <v>1</v>
      </c>
      <c r="AJ173" s="41"/>
      <c r="AK173" s="100">
        <f t="shared" si="4"/>
        <v>5</v>
      </c>
      <c r="AL173" s="68">
        <f t="shared" si="5"/>
        <v>0</v>
      </c>
    </row>
    <row r="174" spans="1:38">
      <c r="A174" s="9" t="s">
        <v>413</v>
      </c>
      <c r="B174" s="27" t="s">
        <v>100</v>
      </c>
      <c r="C174" s="68"/>
      <c r="D174" s="21"/>
      <c r="E174" s="68"/>
      <c r="F174" s="127">
        <v>3</v>
      </c>
      <c r="G174" s="41"/>
      <c r="H174" s="41"/>
      <c r="I174" s="127">
        <v>2</v>
      </c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  <c r="AJ174" s="41"/>
      <c r="AK174" s="100">
        <f t="shared" si="4"/>
        <v>5</v>
      </c>
      <c r="AL174" s="68">
        <f t="shared" si="5"/>
        <v>0</v>
      </c>
    </row>
    <row r="175" spans="1:38">
      <c r="A175" s="9" t="s">
        <v>1730</v>
      </c>
      <c r="B175" s="27" t="s">
        <v>99</v>
      </c>
      <c r="C175" s="68"/>
      <c r="D175" s="21"/>
      <c r="E175" s="68"/>
      <c r="F175" s="21"/>
      <c r="G175" s="41"/>
      <c r="H175" s="41"/>
      <c r="I175" s="2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>
        <v>5</v>
      </c>
      <c r="AI175" s="41"/>
      <c r="AJ175" s="41"/>
      <c r="AK175" s="100">
        <f t="shared" si="4"/>
        <v>5</v>
      </c>
      <c r="AL175" s="68">
        <f t="shared" si="5"/>
        <v>0</v>
      </c>
    </row>
    <row r="176" spans="1:38">
      <c r="A176" s="9" t="s">
        <v>990</v>
      </c>
      <c r="B176" s="27" t="s">
        <v>103</v>
      </c>
      <c r="C176" s="68"/>
      <c r="D176" s="21"/>
      <c r="E176" s="68"/>
      <c r="F176" s="21"/>
      <c r="G176" s="41"/>
      <c r="H176" s="41"/>
      <c r="I176" s="21"/>
      <c r="J176" s="41"/>
      <c r="K176" s="41"/>
      <c r="L176" s="41"/>
      <c r="M176" s="41"/>
      <c r="N176" s="41"/>
      <c r="O176" s="41"/>
      <c r="P176" s="41"/>
      <c r="Q176" s="41"/>
      <c r="R176" s="41">
        <v>5</v>
      </c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100">
        <f t="shared" si="4"/>
        <v>5</v>
      </c>
      <c r="AL176" s="68">
        <f t="shared" si="5"/>
        <v>0</v>
      </c>
    </row>
    <row r="177" spans="1:38">
      <c r="A177" s="9" t="s">
        <v>732</v>
      </c>
      <c r="B177" s="27" t="s">
        <v>98</v>
      </c>
      <c r="C177" s="68"/>
      <c r="D177" s="21"/>
      <c r="E177" s="68"/>
      <c r="F177" s="21"/>
      <c r="G177" s="41"/>
      <c r="H177" s="41"/>
      <c r="I177" s="41"/>
      <c r="J177" s="41"/>
      <c r="K177" s="41"/>
      <c r="L177" s="127">
        <v>4</v>
      </c>
      <c r="M177" s="41"/>
      <c r="N177" s="41">
        <v>5</v>
      </c>
      <c r="O177" s="127">
        <v>1</v>
      </c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  <c r="AK177" s="100">
        <f t="shared" si="4"/>
        <v>5</v>
      </c>
      <c r="AL177" s="68">
        <f t="shared" si="5"/>
        <v>5</v>
      </c>
    </row>
    <row r="178" spans="1:38">
      <c r="A178" s="9" t="s">
        <v>389</v>
      </c>
      <c r="B178" s="27" t="s">
        <v>96</v>
      </c>
      <c r="C178" s="68"/>
      <c r="D178" s="21"/>
      <c r="E178" s="68"/>
      <c r="F178" s="127">
        <v>1</v>
      </c>
      <c r="G178" s="41"/>
      <c r="H178" s="41"/>
      <c r="I178" s="127">
        <v>3</v>
      </c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100">
        <f t="shared" si="4"/>
        <v>4</v>
      </c>
      <c r="AL178" s="68">
        <f t="shared" si="5"/>
        <v>0</v>
      </c>
    </row>
    <row r="179" spans="1:38">
      <c r="A179" s="9" t="s">
        <v>1184</v>
      </c>
      <c r="B179" s="27" t="s">
        <v>482</v>
      </c>
      <c r="C179" s="68"/>
      <c r="D179" s="21"/>
      <c r="E179" s="68"/>
      <c r="F179" s="21"/>
      <c r="G179" s="41"/>
      <c r="H179" s="41"/>
      <c r="I179" s="2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127">
        <v>1</v>
      </c>
      <c r="V179" s="41"/>
      <c r="W179" s="41"/>
      <c r="X179" s="41"/>
      <c r="Y179" s="41"/>
      <c r="Z179" s="41"/>
      <c r="AA179" s="422">
        <v>3</v>
      </c>
      <c r="AB179" s="41"/>
      <c r="AC179" s="41"/>
      <c r="AD179" s="41"/>
      <c r="AE179" s="41"/>
      <c r="AF179" s="41"/>
      <c r="AG179" s="41"/>
      <c r="AH179" s="41"/>
      <c r="AI179" s="41"/>
      <c r="AJ179" s="41"/>
      <c r="AK179" s="100">
        <f t="shared" si="4"/>
        <v>4</v>
      </c>
      <c r="AL179" s="68">
        <f t="shared" si="5"/>
        <v>0</v>
      </c>
    </row>
    <row r="180" spans="1:38">
      <c r="A180" s="9" t="s">
        <v>1729</v>
      </c>
      <c r="B180" s="27" t="s">
        <v>107</v>
      </c>
      <c r="C180" s="68"/>
      <c r="D180" s="21"/>
      <c r="E180" s="68"/>
      <c r="F180" s="21"/>
      <c r="G180" s="41"/>
      <c r="H180" s="41"/>
      <c r="I180" s="2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>
        <v>3</v>
      </c>
      <c r="AI180" s="41">
        <v>1</v>
      </c>
      <c r="AJ180" s="41"/>
      <c r="AK180" s="100">
        <f t="shared" si="4"/>
        <v>4</v>
      </c>
      <c r="AL180" s="68">
        <f t="shared" si="5"/>
        <v>0</v>
      </c>
    </row>
    <row r="181" spans="1:38">
      <c r="A181" s="9" t="s">
        <v>607</v>
      </c>
      <c r="B181" s="27" t="s">
        <v>94</v>
      </c>
      <c r="C181" s="68"/>
      <c r="D181" s="21"/>
      <c r="E181" s="68"/>
      <c r="F181" s="41"/>
      <c r="G181" s="41"/>
      <c r="H181" s="41"/>
      <c r="I181" s="127">
        <v>4</v>
      </c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  <c r="AK181" s="100">
        <f t="shared" si="4"/>
        <v>4</v>
      </c>
      <c r="AL181" s="68">
        <f t="shared" si="5"/>
        <v>0</v>
      </c>
    </row>
    <row r="182" spans="1:38">
      <c r="A182" s="9" t="s">
        <v>599</v>
      </c>
      <c r="B182" s="27" t="s">
        <v>96</v>
      </c>
      <c r="C182" s="68"/>
      <c r="D182" s="21"/>
      <c r="E182" s="68"/>
      <c r="F182" s="41"/>
      <c r="G182" s="41"/>
      <c r="H182" s="41"/>
      <c r="I182" s="127">
        <v>1</v>
      </c>
      <c r="J182" s="41"/>
      <c r="K182" s="41"/>
      <c r="L182" s="127">
        <v>3</v>
      </c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100">
        <f t="shared" si="4"/>
        <v>4</v>
      </c>
      <c r="AL182" s="68">
        <f t="shared" si="5"/>
        <v>0</v>
      </c>
    </row>
    <row r="183" spans="1:38">
      <c r="A183" s="9" t="s">
        <v>896</v>
      </c>
      <c r="B183" s="27" t="s">
        <v>100</v>
      </c>
      <c r="C183" s="68"/>
      <c r="D183" s="21"/>
      <c r="E183" s="68"/>
      <c r="F183" s="21"/>
      <c r="G183" s="41"/>
      <c r="H183" s="41"/>
      <c r="I183" s="21"/>
      <c r="J183" s="41"/>
      <c r="K183" s="41"/>
      <c r="L183" s="41"/>
      <c r="M183" s="41"/>
      <c r="N183" s="41"/>
      <c r="O183" s="41">
        <v>4</v>
      </c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  <c r="AK183" s="100">
        <f t="shared" si="4"/>
        <v>4</v>
      </c>
      <c r="AL183" s="68">
        <f t="shared" si="5"/>
        <v>0</v>
      </c>
    </row>
    <row r="184" spans="1:38">
      <c r="A184" s="9" t="s">
        <v>983</v>
      </c>
      <c r="B184" s="27" t="s">
        <v>96</v>
      </c>
      <c r="C184" s="68"/>
      <c r="D184" s="21"/>
      <c r="E184" s="68"/>
      <c r="F184" s="21"/>
      <c r="G184" s="41"/>
      <c r="H184" s="41"/>
      <c r="I184" s="21"/>
      <c r="J184" s="41"/>
      <c r="K184" s="41"/>
      <c r="L184" s="41"/>
      <c r="M184" s="41"/>
      <c r="N184" s="41"/>
      <c r="O184" s="41"/>
      <c r="P184" s="41"/>
      <c r="Q184" s="41"/>
      <c r="R184" s="41">
        <v>4</v>
      </c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100">
        <f t="shared" si="4"/>
        <v>4</v>
      </c>
      <c r="AL184" s="68">
        <f t="shared" si="5"/>
        <v>0</v>
      </c>
    </row>
    <row r="185" spans="1:38">
      <c r="A185" s="9" t="s">
        <v>412</v>
      </c>
      <c r="B185" s="27" t="s">
        <v>94</v>
      </c>
      <c r="C185" s="68"/>
      <c r="D185" s="21"/>
      <c r="E185" s="68"/>
      <c r="F185" s="127">
        <v>1</v>
      </c>
      <c r="G185" s="41"/>
      <c r="H185" s="41"/>
      <c r="I185" s="127">
        <v>2</v>
      </c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  <c r="AK185" s="100">
        <f t="shared" si="4"/>
        <v>3</v>
      </c>
      <c r="AL185" s="68">
        <f t="shared" si="5"/>
        <v>0</v>
      </c>
    </row>
    <row r="186" spans="1:38">
      <c r="A186" s="9" t="s">
        <v>1728</v>
      </c>
      <c r="B186" s="27" t="s">
        <v>104</v>
      </c>
      <c r="C186" s="68"/>
      <c r="D186" s="21"/>
      <c r="E186" s="68"/>
      <c r="F186" s="21"/>
      <c r="G186" s="41"/>
      <c r="H186" s="41"/>
      <c r="I186" s="2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>
        <v>3</v>
      </c>
      <c r="AI186" s="41"/>
      <c r="AJ186" s="41"/>
      <c r="AK186" s="100">
        <f t="shared" si="4"/>
        <v>3</v>
      </c>
      <c r="AL186" s="68">
        <f t="shared" si="5"/>
        <v>0</v>
      </c>
    </row>
    <row r="187" spans="1:38">
      <c r="A187" s="9" t="s">
        <v>1245</v>
      </c>
      <c r="B187" s="27" t="s">
        <v>101</v>
      </c>
      <c r="C187" s="68"/>
      <c r="D187" s="21"/>
      <c r="E187" s="68"/>
      <c r="F187" s="21"/>
      <c r="G187" s="41"/>
      <c r="H187" s="41"/>
      <c r="I187" s="2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>
        <v>3</v>
      </c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 s="100">
        <f t="shared" si="4"/>
        <v>3</v>
      </c>
      <c r="AL187" s="68">
        <f t="shared" si="5"/>
        <v>0</v>
      </c>
    </row>
    <row r="188" spans="1:38">
      <c r="A188" s="395" t="s">
        <v>604</v>
      </c>
      <c r="B188" s="27" t="s">
        <v>100</v>
      </c>
      <c r="C188" s="68"/>
      <c r="D188" s="21"/>
      <c r="E188" s="68"/>
      <c r="F188" s="127">
        <v>1</v>
      </c>
      <c r="G188" s="41"/>
      <c r="H188" s="41"/>
      <c r="I188" s="127">
        <v>1</v>
      </c>
      <c r="J188" s="41"/>
      <c r="K188" s="41"/>
      <c r="L188" s="41"/>
      <c r="M188" s="41"/>
      <c r="N188" s="41"/>
      <c r="O188" s="127">
        <v>1</v>
      </c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 s="100">
        <f t="shared" si="4"/>
        <v>3</v>
      </c>
      <c r="AL188" s="68">
        <f t="shared" si="5"/>
        <v>0</v>
      </c>
    </row>
    <row r="189" spans="1:38">
      <c r="A189" s="9" t="s">
        <v>744</v>
      </c>
      <c r="B189" s="27" t="s">
        <v>482</v>
      </c>
      <c r="C189" s="68"/>
      <c r="D189" s="21"/>
      <c r="E189" s="68"/>
      <c r="F189" s="21"/>
      <c r="G189" s="41"/>
      <c r="H189" s="41"/>
      <c r="I189" s="41"/>
      <c r="J189" s="41"/>
      <c r="K189" s="41"/>
      <c r="L189" s="41"/>
      <c r="M189" s="41"/>
      <c r="N189" s="41"/>
      <c r="O189" s="127">
        <v>2</v>
      </c>
      <c r="P189" s="41"/>
      <c r="Q189" s="41"/>
      <c r="R189" s="127">
        <v>1</v>
      </c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 s="100">
        <f t="shared" si="4"/>
        <v>3</v>
      </c>
      <c r="AL189" s="68">
        <f t="shared" si="5"/>
        <v>0</v>
      </c>
    </row>
    <row r="190" spans="1:38">
      <c r="A190" s="380" t="s">
        <v>737</v>
      </c>
      <c r="B190" s="27" t="s">
        <v>104</v>
      </c>
      <c r="C190" s="68"/>
      <c r="D190" s="21"/>
      <c r="E190" s="68"/>
      <c r="F190" s="21"/>
      <c r="G190" s="41"/>
      <c r="H190" s="41"/>
      <c r="I190" s="41"/>
      <c r="J190" s="41"/>
      <c r="K190" s="41"/>
      <c r="L190" s="127">
        <v>3</v>
      </c>
      <c r="M190" s="41"/>
      <c r="N190" s="41">
        <v>5</v>
      </c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 s="100">
        <f t="shared" si="4"/>
        <v>3</v>
      </c>
      <c r="AL190" s="68">
        <f t="shared" si="5"/>
        <v>5</v>
      </c>
    </row>
    <row r="191" spans="1:38">
      <c r="A191" s="9" t="s">
        <v>1738</v>
      </c>
      <c r="B191" s="27" t="s">
        <v>104</v>
      </c>
      <c r="C191" s="68"/>
      <c r="D191" s="21"/>
      <c r="E191" s="68"/>
      <c r="F191" s="21"/>
      <c r="G191" s="41"/>
      <c r="H191" s="41"/>
      <c r="I191" s="2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>
        <v>3</v>
      </c>
      <c r="AI191" s="41"/>
      <c r="AJ191" s="41"/>
      <c r="AK191" s="100">
        <f t="shared" si="4"/>
        <v>3</v>
      </c>
      <c r="AL191" s="68">
        <f t="shared" si="5"/>
        <v>0</v>
      </c>
    </row>
    <row r="192" spans="1:38">
      <c r="A192" s="395" t="s">
        <v>90</v>
      </c>
      <c r="B192" s="27" t="s">
        <v>101</v>
      </c>
      <c r="C192" s="68">
        <v>3</v>
      </c>
      <c r="D192" s="21"/>
      <c r="E192" s="68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  <c r="AK192" s="100">
        <f t="shared" si="4"/>
        <v>3</v>
      </c>
      <c r="AL192" s="68">
        <f t="shared" si="5"/>
        <v>0</v>
      </c>
    </row>
    <row r="193" spans="1:38">
      <c r="A193" s="9" t="s">
        <v>1626</v>
      </c>
      <c r="B193" s="27" t="s">
        <v>482</v>
      </c>
      <c r="C193" s="68"/>
      <c r="D193" s="21"/>
      <c r="E193" s="68"/>
      <c r="F193" s="2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22">
        <v>3</v>
      </c>
      <c r="AF193" s="41"/>
      <c r="AG193" s="41"/>
      <c r="AH193" s="41"/>
      <c r="AI193" s="41"/>
      <c r="AJ193" s="41"/>
      <c r="AK193" s="100">
        <f t="shared" si="4"/>
        <v>3</v>
      </c>
      <c r="AL193" s="68">
        <f t="shared" si="5"/>
        <v>0</v>
      </c>
    </row>
    <row r="194" spans="1:38">
      <c r="A194" s="9" t="s">
        <v>1467</v>
      </c>
      <c r="B194" s="27" t="s">
        <v>94</v>
      </c>
      <c r="C194" s="68"/>
      <c r="D194" s="21"/>
      <c r="E194" s="68"/>
      <c r="F194" s="2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>
        <v>2</v>
      </c>
      <c r="AB194" s="41"/>
      <c r="AC194" s="41"/>
      <c r="AD194" s="41"/>
      <c r="AE194" s="41"/>
      <c r="AF194" s="41"/>
      <c r="AG194" s="41"/>
      <c r="AH194" s="41"/>
      <c r="AI194" s="41"/>
      <c r="AJ194" s="41"/>
      <c r="AK194" s="100">
        <f t="shared" si="4"/>
        <v>2</v>
      </c>
      <c r="AL194" s="68">
        <f t="shared" si="5"/>
        <v>0</v>
      </c>
    </row>
    <row r="195" spans="1:38">
      <c r="A195" s="9" t="s">
        <v>1251</v>
      </c>
      <c r="B195" s="27" t="s">
        <v>101</v>
      </c>
      <c r="C195" s="68"/>
      <c r="D195" s="21"/>
      <c r="E195" s="68"/>
      <c r="F195" s="21"/>
      <c r="G195" s="41"/>
      <c r="H195" s="41"/>
      <c r="I195" s="2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127">
        <v>2</v>
      </c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 s="100">
        <f t="shared" ref="AK195:AK240" si="6">C195+D195+F195+G195+I195+J195+L195+M195+O195+P195+R195+S195+U195+V195+X195+Y195+AA195+AB195+AC195+AE195+AF195+AH195+AI195</f>
        <v>2</v>
      </c>
      <c r="AL195" s="68">
        <f t="shared" ref="AL195:AL241" si="7">E195+H195+K195+Q195+N195+T195+W195+Z195+AD195+AG195+AJ195</f>
        <v>0</v>
      </c>
    </row>
    <row r="196" spans="1:38">
      <c r="A196" s="9" t="s">
        <v>270</v>
      </c>
      <c r="B196" s="27" t="s">
        <v>107</v>
      </c>
      <c r="C196" s="127">
        <v>2</v>
      </c>
      <c r="D196" s="21"/>
      <c r="E196" s="68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100">
        <f t="shared" si="6"/>
        <v>2</v>
      </c>
      <c r="AL196" s="68">
        <f t="shared" si="7"/>
        <v>0</v>
      </c>
    </row>
    <row r="197" spans="1:38">
      <c r="A197" s="9" t="s">
        <v>860</v>
      </c>
      <c r="B197" s="27" t="s">
        <v>107</v>
      </c>
      <c r="C197" s="68"/>
      <c r="D197" s="21"/>
      <c r="E197" s="68"/>
      <c r="F197" s="21"/>
      <c r="G197" s="41"/>
      <c r="H197" s="41"/>
      <c r="I197" s="21"/>
      <c r="J197" s="41"/>
      <c r="K197" s="41"/>
      <c r="L197" s="41"/>
      <c r="M197" s="41"/>
      <c r="N197" s="41"/>
      <c r="O197" s="127">
        <v>2</v>
      </c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100">
        <f t="shared" si="6"/>
        <v>2</v>
      </c>
      <c r="AL197" s="68">
        <f t="shared" si="7"/>
        <v>0</v>
      </c>
    </row>
    <row r="198" spans="1:38">
      <c r="A198" s="9" t="s">
        <v>1429</v>
      </c>
      <c r="B198" s="27" t="s">
        <v>482</v>
      </c>
      <c r="C198" s="68"/>
      <c r="D198" s="21"/>
      <c r="E198" s="68"/>
      <c r="F198" s="2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22">
        <v>2</v>
      </c>
      <c r="AB198" s="41"/>
      <c r="AC198" s="41"/>
      <c r="AD198" s="41"/>
      <c r="AE198" s="41"/>
      <c r="AF198" s="41"/>
      <c r="AG198" s="41"/>
      <c r="AH198" s="41"/>
      <c r="AI198" s="41"/>
      <c r="AJ198" s="41"/>
      <c r="AK198" s="100">
        <f t="shared" si="6"/>
        <v>2</v>
      </c>
      <c r="AL198" s="68">
        <f t="shared" si="7"/>
        <v>0</v>
      </c>
    </row>
    <row r="199" spans="1:38">
      <c r="A199" s="9" t="s">
        <v>225</v>
      </c>
      <c r="B199" s="27" t="s">
        <v>107</v>
      </c>
      <c r="C199" s="127">
        <v>2</v>
      </c>
      <c r="D199" s="21"/>
      <c r="E199" s="68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 s="100">
        <f t="shared" si="6"/>
        <v>2</v>
      </c>
      <c r="AL199" s="68">
        <f t="shared" si="7"/>
        <v>0</v>
      </c>
    </row>
    <row r="200" spans="1:38">
      <c r="A200" s="9" t="s">
        <v>901</v>
      </c>
      <c r="B200" s="27" t="s">
        <v>482</v>
      </c>
      <c r="C200" s="68"/>
      <c r="D200" s="21"/>
      <c r="E200" s="68"/>
      <c r="F200" s="21"/>
      <c r="G200" s="41"/>
      <c r="H200" s="41"/>
      <c r="I200" s="21"/>
      <c r="J200" s="41"/>
      <c r="K200" s="41"/>
      <c r="L200" s="41"/>
      <c r="M200" s="41"/>
      <c r="N200" s="41"/>
      <c r="O200" s="127">
        <v>2</v>
      </c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100">
        <f t="shared" si="6"/>
        <v>2</v>
      </c>
      <c r="AL200" s="68">
        <f t="shared" si="7"/>
        <v>0</v>
      </c>
    </row>
    <row r="201" spans="1:38">
      <c r="A201" s="9" t="s">
        <v>1502</v>
      </c>
      <c r="B201" s="27" t="s">
        <v>104</v>
      </c>
      <c r="C201" s="68"/>
      <c r="D201" s="21"/>
      <c r="E201" s="68"/>
      <c r="F201" s="2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22">
        <v>2</v>
      </c>
      <c r="AD201" s="41"/>
      <c r="AE201" s="41"/>
      <c r="AF201" s="41"/>
      <c r="AG201" s="41"/>
      <c r="AH201" s="41"/>
      <c r="AI201" s="41"/>
      <c r="AJ201" s="41"/>
      <c r="AK201" s="100">
        <f t="shared" si="6"/>
        <v>2</v>
      </c>
      <c r="AL201" s="68">
        <f t="shared" si="7"/>
        <v>0</v>
      </c>
    </row>
    <row r="202" spans="1:38">
      <c r="A202" s="9" t="s">
        <v>1755</v>
      </c>
      <c r="B202" s="27" t="s">
        <v>98</v>
      </c>
      <c r="C202" s="68"/>
      <c r="D202" s="21"/>
      <c r="E202" s="68"/>
      <c r="F202" s="2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>
        <v>1</v>
      </c>
      <c r="AI202" s="41">
        <v>1</v>
      </c>
      <c r="AJ202" s="41"/>
      <c r="AK202" s="100">
        <f t="shared" si="6"/>
        <v>2</v>
      </c>
      <c r="AL202" s="68">
        <f t="shared" si="7"/>
        <v>0</v>
      </c>
    </row>
    <row r="203" spans="1:38">
      <c r="A203" s="9" t="s">
        <v>1330</v>
      </c>
      <c r="B203" s="27" t="s">
        <v>104</v>
      </c>
      <c r="C203" s="68"/>
      <c r="D203" s="21"/>
      <c r="E203" s="68"/>
      <c r="F203" s="21"/>
      <c r="G203" s="41"/>
      <c r="H203" s="41"/>
      <c r="I203" s="2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22">
        <v>2</v>
      </c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 s="100">
        <f t="shared" si="6"/>
        <v>2</v>
      </c>
      <c r="AL203" s="68">
        <f t="shared" si="7"/>
        <v>0</v>
      </c>
    </row>
    <row r="204" spans="1:38">
      <c r="A204" s="9" t="s">
        <v>1248</v>
      </c>
      <c r="B204" s="27" t="s">
        <v>482</v>
      </c>
      <c r="C204" s="68"/>
      <c r="D204" s="21"/>
      <c r="E204" s="68"/>
      <c r="F204" s="21"/>
      <c r="G204" s="41"/>
      <c r="H204" s="41"/>
      <c r="I204" s="2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127">
        <v>1</v>
      </c>
      <c r="V204" s="41"/>
      <c r="W204" s="41"/>
      <c r="X204" s="41"/>
      <c r="Y204" s="41"/>
      <c r="Z204" s="41"/>
      <c r="AA204" s="422">
        <v>1</v>
      </c>
      <c r="AB204" s="41"/>
      <c r="AC204" s="41"/>
      <c r="AD204" s="41"/>
      <c r="AE204" s="41"/>
      <c r="AF204" s="41"/>
      <c r="AG204" s="41"/>
      <c r="AH204" s="41"/>
      <c r="AI204" s="41"/>
      <c r="AJ204" s="41"/>
      <c r="AK204" s="100">
        <f t="shared" si="6"/>
        <v>2</v>
      </c>
      <c r="AL204" s="68">
        <f t="shared" si="7"/>
        <v>0</v>
      </c>
    </row>
    <row r="205" spans="1:38">
      <c r="A205" s="9" t="s">
        <v>1764</v>
      </c>
      <c r="B205" s="27" t="s">
        <v>99</v>
      </c>
      <c r="C205" s="68"/>
      <c r="D205" s="21"/>
      <c r="E205" s="68"/>
      <c r="F205" s="2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>
        <v>2</v>
      </c>
      <c r="AI205" s="41"/>
      <c r="AJ205" s="41"/>
      <c r="AK205" s="100">
        <f t="shared" si="6"/>
        <v>2</v>
      </c>
      <c r="AL205" s="68">
        <f t="shared" si="7"/>
        <v>0</v>
      </c>
    </row>
    <row r="206" spans="1:38">
      <c r="A206" s="9" t="s">
        <v>606</v>
      </c>
      <c r="B206" s="27" t="s">
        <v>94</v>
      </c>
      <c r="C206" s="68"/>
      <c r="D206" s="21"/>
      <c r="E206" s="68"/>
      <c r="F206" s="127">
        <v>1</v>
      </c>
      <c r="G206" s="41"/>
      <c r="H206" s="41"/>
      <c r="I206" s="127">
        <v>1</v>
      </c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  <c r="AK206" s="100">
        <f t="shared" si="6"/>
        <v>2</v>
      </c>
      <c r="AL206" s="68">
        <f t="shared" si="7"/>
        <v>0</v>
      </c>
    </row>
    <row r="207" spans="1:38">
      <c r="A207" s="9" t="s">
        <v>1162</v>
      </c>
      <c r="B207" s="27" t="s">
        <v>482</v>
      </c>
      <c r="C207" s="68"/>
      <c r="D207" s="21"/>
      <c r="E207" s="68"/>
      <c r="F207" s="21"/>
      <c r="G207" s="41"/>
      <c r="H207" s="41"/>
      <c r="I207" s="2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>
        <v>2</v>
      </c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 s="100">
        <f t="shared" si="6"/>
        <v>2</v>
      </c>
      <c r="AL207" s="68">
        <f t="shared" si="7"/>
        <v>0</v>
      </c>
    </row>
    <row r="208" spans="1:38">
      <c r="A208" s="9" t="s">
        <v>1766</v>
      </c>
      <c r="B208" s="27" t="s">
        <v>96</v>
      </c>
      <c r="C208" s="68"/>
      <c r="D208" s="21"/>
      <c r="E208" s="68"/>
      <c r="F208" s="2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>
        <v>2</v>
      </c>
      <c r="AI208" s="41"/>
      <c r="AJ208" s="41"/>
      <c r="AK208" s="100">
        <f t="shared" si="6"/>
        <v>2</v>
      </c>
      <c r="AL208" s="68">
        <f t="shared" si="7"/>
        <v>0</v>
      </c>
    </row>
    <row r="209" spans="1:38">
      <c r="A209" s="9" t="s">
        <v>902</v>
      </c>
      <c r="B209" s="27" t="s">
        <v>482</v>
      </c>
      <c r="C209" s="68"/>
      <c r="D209" s="21"/>
      <c r="E209" s="68"/>
      <c r="F209" s="21"/>
      <c r="G209" s="41"/>
      <c r="H209" s="41"/>
      <c r="I209" s="21"/>
      <c r="J209" s="41"/>
      <c r="K209" s="41"/>
      <c r="L209" s="41"/>
      <c r="M209" s="41"/>
      <c r="N209" s="41"/>
      <c r="O209" s="127">
        <v>1</v>
      </c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  <c r="AJ209" s="41"/>
      <c r="AK209" s="100">
        <f t="shared" si="6"/>
        <v>1</v>
      </c>
      <c r="AL209" s="68">
        <f t="shared" si="7"/>
        <v>0</v>
      </c>
    </row>
    <row r="210" spans="1:38">
      <c r="A210" s="9" t="s">
        <v>895</v>
      </c>
      <c r="B210" s="27" t="s">
        <v>482</v>
      </c>
      <c r="C210" s="68"/>
      <c r="D210" s="21"/>
      <c r="E210" s="68"/>
      <c r="F210" s="21"/>
      <c r="G210" s="41"/>
      <c r="H210" s="41"/>
      <c r="I210" s="21"/>
      <c r="J210" s="41"/>
      <c r="K210" s="41"/>
      <c r="L210" s="41"/>
      <c r="M210" s="41"/>
      <c r="N210" s="41"/>
      <c r="O210" s="127">
        <v>1</v>
      </c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  <c r="AJ210" s="41"/>
      <c r="AK210" s="100">
        <f t="shared" si="6"/>
        <v>1</v>
      </c>
      <c r="AL210" s="68">
        <f t="shared" si="7"/>
        <v>0</v>
      </c>
    </row>
    <row r="211" spans="1:38">
      <c r="A211" s="9" t="s">
        <v>388</v>
      </c>
      <c r="B211" s="27" t="s">
        <v>105</v>
      </c>
      <c r="C211" s="68"/>
      <c r="D211" s="21"/>
      <c r="E211" s="68"/>
      <c r="F211" s="127">
        <v>1</v>
      </c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/>
      <c r="AI211" s="41"/>
      <c r="AJ211" s="41"/>
      <c r="AK211" s="100">
        <f t="shared" si="6"/>
        <v>1</v>
      </c>
      <c r="AL211" s="68">
        <f t="shared" si="7"/>
        <v>0</v>
      </c>
    </row>
    <row r="212" spans="1:38">
      <c r="A212" s="9" t="s">
        <v>1439</v>
      </c>
      <c r="B212" s="27" t="s">
        <v>482</v>
      </c>
      <c r="C212" s="68"/>
      <c r="D212" s="21"/>
      <c r="E212" s="68"/>
      <c r="F212" s="21"/>
      <c r="G212" s="41"/>
      <c r="H212" s="41"/>
      <c r="I212" s="2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22">
        <v>1</v>
      </c>
      <c r="AB212" s="41"/>
      <c r="AC212" s="41"/>
      <c r="AD212" s="41"/>
      <c r="AE212" s="41"/>
      <c r="AF212" s="41"/>
      <c r="AG212" s="41"/>
      <c r="AH212" s="41"/>
      <c r="AI212" s="41"/>
      <c r="AJ212" s="41"/>
      <c r="AK212" s="100">
        <f t="shared" si="6"/>
        <v>1</v>
      </c>
      <c r="AL212" s="68">
        <f t="shared" si="7"/>
        <v>0</v>
      </c>
    </row>
    <row r="213" spans="1:38">
      <c r="A213" s="9" t="s">
        <v>1329</v>
      </c>
      <c r="B213" s="27" t="s">
        <v>1333</v>
      </c>
      <c r="C213" s="68"/>
      <c r="D213" s="21"/>
      <c r="E213" s="68"/>
      <c r="F213" s="21"/>
      <c r="G213" s="41"/>
      <c r="H213" s="41"/>
      <c r="I213" s="2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22">
        <v>1</v>
      </c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/>
      <c r="AJ213" s="41"/>
      <c r="AK213" s="100">
        <f t="shared" si="6"/>
        <v>1</v>
      </c>
      <c r="AL213" s="68">
        <f t="shared" si="7"/>
        <v>0</v>
      </c>
    </row>
    <row r="214" spans="1:38">
      <c r="A214" s="9" t="s">
        <v>1506</v>
      </c>
      <c r="B214" s="27" t="s">
        <v>101</v>
      </c>
      <c r="C214" s="68"/>
      <c r="D214" s="21"/>
      <c r="E214" s="68"/>
      <c r="F214" s="2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22">
        <v>1</v>
      </c>
      <c r="AD214" s="41"/>
      <c r="AE214" s="41"/>
      <c r="AF214" s="41"/>
      <c r="AG214" s="41"/>
      <c r="AH214" s="41"/>
      <c r="AI214" s="41"/>
      <c r="AJ214" s="41"/>
      <c r="AK214" s="100">
        <f t="shared" si="6"/>
        <v>1</v>
      </c>
      <c r="AL214" s="68">
        <f t="shared" si="7"/>
        <v>0</v>
      </c>
    </row>
    <row r="215" spans="1:38">
      <c r="A215" s="9" t="s">
        <v>887</v>
      </c>
      <c r="B215" s="27" t="s">
        <v>100</v>
      </c>
      <c r="C215" s="68"/>
      <c r="D215" s="21"/>
      <c r="E215" s="68"/>
      <c r="F215" s="21"/>
      <c r="G215" s="41"/>
      <c r="H215" s="41"/>
      <c r="I215" s="21"/>
      <c r="J215" s="41"/>
      <c r="K215" s="41"/>
      <c r="L215" s="41"/>
      <c r="M215" s="41"/>
      <c r="N215" s="41"/>
      <c r="O215" s="127">
        <v>1</v>
      </c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/>
      <c r="AJ215" s="41"/>
      <c r="AK215" s="100">
        <f t="shared" si="6"/>
        <v>1</v>
      </c>
      <c r="AL215" s="68">
        <f t="shared" si="7"/>
        <v>0</v>
      </c>
    </row>
    <row r="216" spans="1:38">
      <c r="A216" s="9" t="s">
        <v>1610</v>
      </c>
      <c r="B216" s="27" t="s">
        <v>100</v>
      </c>
      <c r="C216" s="68"/>
      <c r="D216" s="21"/>
      <c r="E216" s="68"/>
      <c r="F216" s="2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127">
        <v>1</v>
      </c>
      <c r="AF216" s="41"/>
      <c r="AG216" s="41"/>
      <c r="AH216" s="41"/>
      <c r="AI216" s="41"/>
      <c r="AJ216" s="41"/>
      <c r="AK216" s="100">
        <f t="shared" si="6"/>
        <v>1</v>
      </c>
      <c r="AL216" s="68">
        <f t="shared" si="7"/>
        <v>0</v>
      </c>
    </row>
    <row r="217" spans="1:38">
      <c r="A217" s="9" t="s">
        <v>736</v>
      </c>
      <c r="B217" s="27" t="s">
        <v>101</v>
      </c>
      <c r="C217" s="68"/>
      <c r="D217" s="21"/>
      <c r="E217" s="68"/>
      <c r="F217" s="21"/>
      <c r="G217" s="41"/>
      <c r="H217" s="41"/>
      <c r="I217" s="41"/>
      <c r="J217" s="41"/>
      <c r="K217" s="41"/>
      <c r="L217" s="127">
        <v>1</v>
      </c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  <c r="AJ217" s="41"/>
      <c r="AK217" s="100">
        <f t="shared" si="6"/>
        <v>1</v>
      </c>
      <c r="AL217" s="68">
        <f t="shared" si="7"/>
        <v>0</v>
      </c>
    </row>
    <row r="218" spans="1:38">
      <c r="A218" s="395" t="s">
        <v>873</v>
      </c>
      <c r="B218" s="27" t="s">
        <v>482</v>
      </c>
      <c r="C218" s="68"/>
      <c r="D218" s="21"/>
      <c r="E218" s="68"/>
      <c r="F218" s="21"/>
      <c r="G218" s="41"/>
      <c r="H218" s="41"/>
      <c r="I218" s="21"/>
      <c r="J218" s="41"/>
      <c r="K218" s="41"/>
      <c r="L218" s="41"/>
      <c r="M218" s="41"/>
      <c r="N218" s="41"/>
      <c r="O218" s="41"/>
      <c r="P218" s="127">
        <v>1</v>
      </c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/>
      <c r="AI218" s="41"/>
      <c r="AJ218" s="41"/>
      <c r="AK218" s="100">
        <f t="shared" si="6"/>
        <v>1</v>
      </c>
      <c r="AL218" s="68">
        <f t="shared" si="7"/>
        <v>0</v>
      </c>
    </row>
    <row r="219" spans="1:38">
      <c r="A219" s="9" t="s">
        <v>1440</v>
      </c>
      <c r="B219" s="27" t="s">
        <v>105</v>
      </c>
      <c r="C219" s="68"/>
      <c r="D219" s="21"/>
      <c r="E219" s="68"/>
      <c r="F219" s="21"/>
      <c r="G219" s="41"/>
      <c r="H219" s="41"/>
      <c r="I219" s="2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22">
        <v>1</v>
      </c>
      <c r="AB219" s="41"/>
      <c r="AC219" s="41"/>
      <c r="AD219" s="41"/>
      <c r="AE219" s="41"/>
      <c r="AF219" s="41"/>
      <c r="AG219" s="41"/>
      <c r="AH219" s="41"/>
      <c r="AI219" s="41"/>
      <c r="AJ219" s="41"/>
      <c r="AK219" s="100">
        <f t="shared" si="6"/>
        <v>1</v>
      </c>
      <c r="AL219" s="68">
        <f t="shared" si="7"/>
        <v>0</v>
      </c>
    </row>
    <row r="220" spans="1:38">
      <c r="A220" s="9" t="s">
        <v>621</v>
      </c>
      <c r="B220" s="27" t="s">
        <v>96</v>
      </c>
      <c r="C220" s="68"/>
      <c r="D220" s="21"/>
      <c r="E220" s="68"/>
      <c r="F220" s="127"/>
      <c r="G220" s="41"/>
      <c r="H220" s="41"/>
      <c r="I220" s="127">
        <v>1</v>
      </c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  <c r="AK220" s="100">
        <f t="shared" si="6"/>
        <v>1</v>
      </c>
      <c r="AL220" s="68">
        <f t="shared" si="7"/>
        <v>0</v>
      </c>
    </row>
    <row r="221" spans="1:38">
      <c r="A221" s="9" t="s">
        <v>1372</v>
      </c>
      <c r="B221" s="27" t="s">
        <v>100</v>
      </c>
      <c r="C221" s="68"/>
      <c r="D221" s="21"/>
      <c r="E221" s="68"/>
      <c r="F221" s="21"/>
      <c r="G221" s="41"/>
      <c r="H221" s="41"/>
      <c r="I221" s="2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22">
        <v>1</v>
      </c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100">
        <f t="shared" si="6"/>
        <v>1</v>
      </c>
      <c r="AL221" s="68">
        <f t="shared" si="7"/>
        <v>0</v>
      </c>
    </row>
    <row r="222" spans="1:38">
      <c r="A222" s="9" t="s">
        <v>746</v>
      </c>
      <c r="B222" s="27" t="s">
        <v>98</v>
      </c>
      <c r="C222" s="68"/>
      <c r="D222" s="21"/>
      <c r="E222" s="68"/>
      <c r="F222" s="2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22">
        <v>1</v>
      </c>
      <c r="AB222" s="41"/>
      <c r="AC222" s="41"/>
      <c r="AD222" s="41"/>
      <c r="AE222" s="41"/>
      <c r="AF222" s="41"/>
      <c r="AG222" s="41"/>
      <c r="AH222" s="41"/>
      <c r="AI222" s="41"/>
      <c r="AJ222" s="41"/>
      <c r="AK222" s="100">
        <f t="shared" si="6"/>
        <v>1</v>
      </c>
      <c r="AL222" s="68">
        <f t="shared" si="7"/>
        <v>0</v>
      </c>
    </row>
    <row r="223" spans="1:38">
      <c r="A223" s="9" t="s">
        <v>756</v>
      </c>
      <c r="B223" s="27" t="s">
        <v>100</v>
      </c>
      <c r="C223" s="68"/>
      <c r="D223" s="21"/>
      <c r="E223" s="68"/>
      <c r="F223" s="21"/>
      <c r="G223" s="41"/>
      <c r="H223" s="41"/>
      <c r="I223" s="41"/>
      <c r="J223" s="41"/>
      <c r="K223" s="41"/>
      <c r="L223" s="127">
        <v>1</v>
      </c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100">
        <f t="shared" si="6"/>
        <v>1</v>
      </c>
      <c r="AL223" s="68">
        <f t="shared" si="7"/>
        <v>0</v>
      </c>
    </row>
    <row r="224" spans="1:38">
      <c r="A224" s="9" t="s">
        <v>928</v>
      </c>
      <c r="B224" s="27" t="s">
        <v>104</v>
      </c>
      <c r="C224" s="68"/>
      <c r="D224" s="21"/>
      <c r="E224" s="68"/>
      <c r="F224" s="21"/>
      <c r="G224" s="41"/>
      <c r="H224" s="41"/>
      <c r="I224" s="21"/>
      <c r="J224" s="41"/>
      <c r="K224" s="41"/>
      <c r="L224" s="41"/>
      <c r="M224" s="41"/>
      <c r="N224" s="41"/>
      <c r="O224" s="127">
        <v>1</v>
      </c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100">
        <f t="shared" si="6"/>
        <v>1</v>
      </c>
      <c r="AL224" s="68">
        <f t="shared" si="7"/>
        <v>0</v>
      </c>
    </row>
    <row r="225" spans="1:38">
      <c r="A225" s="9" t="s">
        <v>602</v>
      </c>
      <c r="B225" s="27" t="s">
        <v>93</v>
      </c>
      <c r="C225" s="68"/>
      <c r="D225" s="21"/>
      <c r="E225" s="68"/>
      <c r="F225" s="41"/>
      <c r="G225" s="41"/>
      <c r="H225" s="41"/>
      <c r="I225" s="127">
        <v>1</v>
      </c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  <c r="AK225" s="100">
        <f t="shared" si="6"/>
        <v>1</v>
      </c>
      <c r="AL225" s="68">
        <f t="shared" si="7"/>
        <v>0</v>
      </c>
    </row>
    <row r="226" spans="1:38">
      <c r="A226" s="395" t="s">
        <v>738</v>
      </c>
      <c r="B226" s="27" t="s">
        <v>104</v>
      </c>
      <c r="C226" s="68"/>
      <c r="D226" s="21"/>
      <c r="E226" s="68"/>
      <c r="F226" s="127">
        <v>1</v>
      </c>
      <c r="G226" s="41"/>
      <c r="H226" s="41">
        <v>2</v>
      </c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  <c r="AK226" s="100">
        <f t="shared" si="6"/>
        <v>1</v>
      </c>
      <c r="AL226" s="68">
        <f t="shared" si="7"/>
        <v>2</v>
      </c>
    </row>
    <row r="227" spans="1:38">
      <c r="A227" s="9" t="s">
        <v>927</v>
      </c>
      <c r="B227" s="27" t="s">
        <v>96</v>
      </c>
      <c r="C227" s="68"/>
      <c r="D227" s="21"/>
      <c r="E227" s="68"/>
      <c r="F227" s="21"/>
      <c r="G227" s="41"/>
      <c r="H227" s="41"/>
      <c r="I227" s="21"/>
      <c r="J227" s="41"/>
      <c r="K227" s="41"/>
      <c r="L227" s="41"/>
      <c r="M227" s="41"/>
      <c r="N227" s="41"/>
      <c r="O227" s="127">
        <v>1</v>
      </c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  <c r="AK227" s="100">
        <f t="shared" si="6"/>
        <v>1</v>
      </c>
      <c r="AL227" s="68">
        <f t="shared" si="7"/>
        <v>0</v>
      </c>
    </row>
    <row r="228" spans="1:38">
      <c r="A228" s="9" t="s">
        <v>863</v>
      </c>
      <c r="B228" s="27" t="s">
        <v>98</v>
      </c>
      <c r="C228" s="68"/>
      <c r="D228" s="21"/>
      <c r="E228" s="68"/>
      <c r="F228" s="21"/>
      <c r="G228" s="41"/>
      <c r="H228" s="41"/>
      <c r="I228" s="41"/>
      <c r="J228" s="41"/>
      <c r="K228" s="41"/>
      <c r="L228" s="127">
        <v>1</v>
      </c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100">
        <f t="shared" si="6"/>
        <v>1</v>
      </c>
      <c r="AL228" s="68">
        <f t="shared" si="7"/>
        <v>0</v>
      </c>
    </row>
    <row r="229" spans="1:38">
      <c r="A229" s="9" t="s">
        <v>824</v>
      </c>
      <c r="B229" s="27" t="s">
        <v>94</v>
      </c>
      <c r="C229" s="68"/>
      <c r="D229" s="21"/>
      <c r="E229" s="68"/>
      <c r="F229" s="21"/>
      <c r="G229" s="41"/>
      <c r="H229" s="41"/>
      <c r="I229" s="41"/>
      <c r="J229" s="41"/>
      <c r="K229" s="41"/>
      <c r="L229" s="41"/>
      <c r="M229" s="41"/>
      <c r="N229" s="41"/>
      <c r="O229" s="127">
        <v>1</v>
      </c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/>
      <c r="AI229" s="41"/>
      <c r="AJ229" s="41"/>
      <c r="AK229" s="100">
        <f t="shared" si="6"/>
        <v>1</v>
      </c>
      <c r="AL229" s="68">
        <f t="shared" si="7"/>
        <v>0</v>
      </c>
    </row>
    <row r="230" spans="1:38">
      <c r="A230" s="9" t="s">
        <v>739</v>
      </c>
      <c r="B230" s="27" t="s">
        <v>94</v>
      </c>
      <c r="C230" s="68"/>
      <c r="D230" s="21"/>
      <c r="E230" s="68"/>
      <c r="F230" s="127">
        <v>1</v>
      </c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F230" s="41"/>
      <c r="AG230" s="41"/>
      <c r="AH230" s="41"/>
      <c r="AI230" s="41"/>
      <c r="AJ230" s="41"/>
      <c r="AK230" s="100">
        <f t="shared" si="6"/>
        <v>1</v>
      </c>
      <c r="AL230" s="68">
        <f t="shared" si="7"/>
        <v>0</v>
      </c>
    </row>
    <row r="231" spans="1:38">
      <c r="A231" s="9" t="s">
        <v>740</v>
      </c>
      <c r="B231" s="27" t="s">
        <v>100</v>
      </c>
      <c r="C231" s="2"/>
      <c r="D231" s="2"/>
      <c r="E231" s="2"/>
      <c r="F231" s="2"/>
      <c r="G231" s="2"/>
      <c r="H231" s="2"/>
      <c r="I231" s="127">
        <v>1</v>
      </c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F231" s="41"/>
      <c r="AG231" s="41"/>
      <c r="AH231" s="41"/>
      <c r="AI231" s="41"/>
      <c r="AJ231" s="41"/>
      <c r="AK231" s="100">
        <f t="shared" si="6"/>
        <v>1</v>
      </c>
      <c r="AL231" s="68">
        <f t="shared" si="7"/>
        <v>0</v>
      </c>
    </row>
    <row r="232" spans="1:38">
      <c r="A232" s="9" t="s">
        <v>741</v>
      </c>
      <c r="B232" s="27" t="s">
        <v>93</v>
      </c>
      <c r="C232" s="68"/>
      <c r="D232" s="21"/>
      <c r="E232" s="68"/>
      <c r="F232" s="41"/>
      <c r="G232" s="41"/>
      <c r="H232" s="41"/>
      <c r="I232" s="127">
        <v>1</v>
      </c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F232" s="41"/>
      <c r="AG232" s="41"/>
      <c r="AH232" s="41"/>
      <c r="AI232" s="41"/>
      <c r="AJ232" s="41"/>
      <c r="AK232" s="100">
        <f t="shared" si="6"/>
        <v>1</v>
      </c>
      <c r="AL232" s="68">
        <f t="shared" si="7"/>
        <v>0</v>
      </c>
    </row>
    <row r="233" spans="1:38">
      <c r="A233" s="9" t="s">
        <v>1473</v>
      </c>
      <c r="B233" s="27" t="s">
        <v>100</v>
      </c>
      <c r="C233" s="68"/>
      <c r="D233" s="21"/>
      <c r="E233" s="68"/>
      <c r="F233" s="21"/>
      <c r="G233" s="41"/>
      <c r="H233" s="41"/>
      <c r="I233" s="2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22">
        <v>1</v>
      </c>
      <c r="AB233" s="41"/>
      <c r="AC233" s="41"/>
      <c r="AD233" s="41">
        <v>5</v>
      </c>
      <c r="AE233" s="41"/>
      <c r="AF233" s="41"/>
      <c r="AG233" s="41"/>
      <c r="AH233" s="41"/>
      <c r="AI233" s="41"/>
      <c r="AJ233" s="41"/>
      <c r="AK233" s="100">
        <f t="shared" si="6"/>
        <v>1</v>
      </c>
      <c r="AL233" s="68">
        <f t="shared" si="7"/>
        <v>5</v>
      </c>
    </row>
    <row r="234" spans="1:38">
      <c r="A234" s="9" t="s">
        <v>1324</v>
      </c>
      <c r="B234" s="501" t="s">
        <v>99</v>
      </c>
      <c r="C234" s="68"/>
      <c r="D234" s="21"/>
      <c r="E234" s="68"/>
      <c r="F234" s="21"/>
      <c r="G234" s="41"/>
      <c r="H234" s="41"/>
      <c r="I234" s="2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127">
        <v>1</v>
      </c>
      <c r="Y234" s="41"/>
      <c r="Z234" s="41"/>
      <c r="AA234" s="41"/>
      <c r="AB234" s="41"/>
      <c r="AC234" s="41"/>
      <c r="AD234" s="41"/>
      <c r="AE234" s="41"/>
      <c r="AF234" s="41"/>
      <c r="AG234" s="41"/>
      <c r="AH234" s="41"/>
      <c r="AI234" s="41"/>
      <c r="AJ234" s="41"/>
      <c r="AK234" s="100">
        <f t="shared" si="6"/>
        <v>1</v>
      </c>
      <c r="AL234" s="68">
        <f t="shared" si="7"/>
        <v>0</v>
      </c>
    </row>
    <row r="235" spans="1:38">
      <c r="A235" s="9" t="s">
        <v>891</v>
      </c>
      <c r="B235" s="27" t="s">
        <v>482</v>
      </c>
      <c r="C235" s="68"/>
      <c r="D235" s="21"/>
      <c r="E235" s="68"/>
      <c r="F235" s="21"/>
      <c r="G235" s="41"/>
      <c r="H235" s="41"/>
      <c r="I235" s="21"/>
      <c r="J235" s="41"/>
      <c r="K235" s="41"/>
      <c r="L235" s="41"/>
      <c r="M235" s="41"/>
      <c r="N235" s="41"/>
      <c r="O235" s="127">
        <v>1</v>
      </c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/>
      <c r="AI235" s="41"/>
      <c r="AJ235" s="41"/>
      <c r="AK235" s="100">
        <f t="shared" si="6"/>
        <v>1</v>
      </c>
      <c r="AL235" s="68">
        <f t="shared" si="7"/>
        <v>0</v>
      </c>
    </row>
    <row r="236" spans="1:38">
      <c r="A236" s="9" t="s">
        <v>742</v>
      </c>
      <c r="B236" s="27" t="s">
        <v>96</v>
      </c>
      <c r="C236" s="68"/>
      <c r="D236" s="21"/>
      <c r="E236" s="68"/>
      <c r="F236" s="21"/>
      <c r="G236" s="41"/>
      <c r="H236" s="41"/>
      <c r="I236" s="41"/>
      <c r="J236" s="41"/>
      <c r="K236" s="41"/>
      <c r="L236" s="41"/>
      <c r="M236" s="41"/>
      <c r="N236" s="41"/>
      <c r="O236" s="127">
        <v>1</v>
      </c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F236" s="41"/>
      <c r="AG236" s="41"/>
      <c r="AH236" s="41"/>
      <c r="AI236" s="41"/>
      <c r="AJ236" s="41"/>
      <c r="AK236" s="100">
        <f t="shared" si="6"/>
        <v>1</v>
      </c>
      <c r="AL236" s="68">
        <f t="shared" si="7"/>
        <v>0</v>
      </c>
    </row>
    <row r="237" spans="1:38">
      <c r="A237" s="9" t="s">
        <v>326</v>
      </c>
      <c r="B237" s="27" t="s">
        <v>98</v>
      </c>
      <c r="C237" s="68"/>
      <c r="D237" s="21"/>
      <c r="E237" s="68"/>
      <c r="F237" s="2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F237" s="41"/>
      <c r="AG237" s="41"/>
      <c r="AH237" s="41"/>
      <c r="AI237" s="41"/>
      <c r="AJ237" s="41"/>
      <c r="AK237" s="100">
        <f t="shared" si="6"/>
        <v>0</v>
      </c>
      <c r="AL237" s="68">
        <f t="shared" si="7"/>
        <v>0</v>
      </c>
    </row>
    <row r="238" spans="1:38">
      <c r="A238" s="9" t="s">
        <v>743</v>
      </c>
      <c r="B238" s="27" t="s">
        <v>99</v>
      </c>
      <c r="C238" s="68"/>
      <c r="D238" s="21"/>
      <c r="E238" s="68"/>
      <c r="F238" s="2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  <c r="AJ238" s="41"/>
      <c r="AK238" s="100">
        <f t="shared" si="6"/>
        <v>0</v>
      </c>
      <c r="AL238" s="68">
        <f t="shared" si="7"/>
        <v>0</v>
      </c>
    </row>
    <row r="239" spans="1:38">
      <c r="A239" s="9" t="s">
        <v>745</v>
      </c>
      <c r="B239" s="27" t="s">
        <v>104</v>
      </c>
      <c r="C239" s="68"/>
      <c r="D239" s="21"/>
      <c r="E239" s="68"/>
      <c r="F239" s="2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F239" s="41"/>
      <c r="AG239" s="41"/>
      <c r="AH239" s="41"/>
      <c r="AI239" s="41"/>
      <c r="AJ239" s="41"/>
      <c r="AK239" s="100">
        <f t="shared" si="6"/>
        <v>0</v>
      </c>
      <c r="AL239" s="68">
        <f t="shared" si="7"/>
        <v>0</v>
      </c>
    </row>
    <row r="240" spans="1:38">
      <c r="A240" s="9" t="s">
        <v>992</v>
      </c>
      <c r="B240" s="27" t="s">
        <v>101</v>
      </c>
      <c r="C240" s="68"/>
      <c r="D240" s="21"/>
      <c r="E240" s="68"/>
      <c r="F240" s="21"/>
      <c r="G240" s="41"/>
      <c r="H240" s="41"/>
      <c r="I240" s="2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F240" s="41"/>
      <c r="AG240" s="41"/>
      <c r="AH240" s="41"/>
      <c r="AI240" s="41"/>
      <c r="AJ240" s="41"/>
      <c r="AK240" s="100">
        <f t="shared" si="6"/>
        <v>0</v>
      </c>
      <c r="AL240" s="68">
        <f t="shared" si="7"/>
        <v>0</v>
      </c>
    </row>
    <row r="241" spans="1:38">
      <c r="A241" s="9" t="s">
        <v>843</v>
      </c>
      <c r="B241" s="27" t="s">
        <v>107</v>
      </c>
      <c r="C241" s="68"/>
      <c r="D241" s="21"/>
      <c r="E241" s="68"/>
      <c r="F241" s="21"/>
      <c r="G241" s="41"/>
      <c r="H241" s="41"/>
      <c r="I241" s="2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/>
      <c r="AI241" s="41"/>
      <c r="AJ241" s="41"/>
      <c r="AK241" s="100" cm="1">
        <f t="array" aca="1" ref="AK241" ca="1">+AH223+T212:AK241+R207:AK241+AH223+T212:AK241+N195:AK241+AH223+T212:AK241+J183:AK241+AH223+T212:AK241+F171:AK241+AH223+T212:AK241+C159:A+AC232:AK241</f>
        <v>0</v>
      </c>
      <c r="AL241" s="68">
        <f t="shared" si="7"/>
        <v>0</v>
      </c>
    </row>
    <row r="242" spans="1:38">
      <c r="D242" s="42" t="s">
        <v>1765</v>
      </c>
      <c r="E242" s="199"/>
      <c r="G242" s="42" t="s">
        <v>1765</v>
      </c>
      <c r="H242" s="114">
        <v>15</v>
      </c>
      <c r="J242" s="42" t="s">
        <v>1765</v>
      </c>
      <c r="K242" s="114">
        <v>5</v>
      </c>
      <c r="M242" s="42" t="s">
        <v>1765</v>
      </c>
      <c r="N242" s="114">
        <v>10</v>
      </c>
      <c r="P242" s="42" t="s">
        <v>1765</v>
      </c>
      <c r="Q242" s="114">
        <v>5</v>
      </c>
      <c r="S242" s="42" t="s">
        <v>1765</v>
      </c>
      <c r="T242" s="114">
        <v>7</v>
      </c>
      <c r="V242" s="42" t="s">
        <v>1765</v>
      </c>
      <c r="W242" s="114">
        <v>7</v>
      </c>
      <c r="Y242" s="42" t="s">
        <v>1765</v>
      </c>
      <c r="Z242" s="114">
        <v>21</v>
      </c>
      <c r="AC242" s="42" t="s">
        <v>1765</v>
      </c>
      <c r="AD242" s="41">
        <v>7</v>
      </c>
      <c r="AF242" s="42" t="s">
        <v>1765</v>
      </c>
      <c r="AG242" s="41">
        <v>21</v>
      </c>
      <c r="AI242" s="42" t="s">
        <v>1765</v>
      </c>
      <c r="AJ242" s="41">
        <v>7</v>
      </c>
      <c r="AL242" s="114">
        <f>105+SUM(AL3:AL241)</f>
        <v>4635</v>
      </c>
    </row>
    <row r="243" spans="1:38">
      <c r="D243" s="42"/>
    </row>
    <row r="244" spans="1:38">
      <c r="A244" s="419" t="s">
        <v>1319</v>
      </c>
    </row>
    <row r="245" spans="1:38">
      <c r="A245" s="128" t="s">
        <v>442</v>
      </c>
    </row>
    <row r="246" spans="1:38">
      <c r="A246" s="307" t="s">
        <v>925</v>
      </c>
    </row>
  </sheetData>
  <sortState xmlns:xlrd2="http://schemas.microsoft.com/office/spreadsheetml/2017/richdata2" ref="A3:AL241">
    <sortCondition descending="1" ref="AK3:AK241"/>
    <sortCondition ref="A3:A241"/>
  </sortState>
  <mergeCells count="11">
    <mergeCell ref="AH1:AJ1"/>
    <mergeCell ref="C1:E1"/>
    <mergeCell ref="F1:H1"/>
    <mergeCell ref="I1:K1"/>
    <mergeCell ref="L1:N1"/>
    <mergeCell ref="O1:Q1"/>
    <mergeCell ref="AE1:AG1"/>
    <mergeCell ref="AA1:AD1"/>
    <mergeCell ref="X1:Z1"/>
    <mergeCell ref="U1:W1"/>
    <mergeCell ref="R1:T1"/>
  </mergeCells>
  <phoneticPr fontId="26" type="noConversion"/>
  <pageMargins left="0.75" right="0.75" top="1" bottom="1" header="0.5" footer="0.5"/>
  <pageSetup paperSize="9" scale="33" fitToHeight="2" orientation="portrait" horizontalDpi="4294967292" verticalDpi="4294967292" r:id="rId1"/>
  <extLst>
    <ext xmlns:mx="http://schemas.microsoft.com/office/mac/excel/2008/main" uri="{64002731-A6B0-56B0-2670-7721B7C09600}">
      <mx:PLV Mode="0" OnePage="0" WScale="10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49"/>
  <sheetViews>
    <sheetView zoomScale="75" zoomScaleNormal="75" zoomScalePageLayoutView="75" workbookViewId="0">
      <pane xSplit="1" topLeftCell="B1" activePane="topRight" state="frozen"/>
      <selection activeCell="A10" sqref="A10"/>
      <selection pane="topRight" activeCell="H50" sqref="H50"/>
    </sheetView>
  </sheetViews>
  <sheetFormatPr defaultColWidth="11" defaultRowHeight="15.6"/>
  <cols>
    <col min="1" max="1" width="23.8984375" customWidth="1"/>
    <col min="2" max="2" width="20.3984375" bestFit="1" customWidth="1"/>
    <col min="3" max="3" width="8" style="42" bestFit="1" customWidth="1"/>
    <col min="4" max="5" width="6" style="42" bestFit="1" customWidth="1"/>
    <col min="6" max="6" width="6.09765625" style="42" bestFit="1" customWidth="1"/>
    <col min="7" max="7" width="13.5" style="42" bestFit="1" customWidth="1"/>
    <col min="8" max="8" width="5.59765625" style="42" bestFit="1" customWidth="1"/>
    <col min="9" max="9" width="15.5" style="42" bestFit="1" customWidth="1"/>
    <col min="10" max="10" width="10.09765625" style="42" bestFit="1" customWidth="1"/>
    <col min="11" max="11" width="5.59765625" style="42" bestFit="1" customWidth="1"/>
    <col min="12" max="12" width="14.3984375" style="42" customWidth="1"/>
    <col min="13" max="13" width="14.59765625" customWidth="1"/>
    <col min="14" max="14" width="18.59765625" style="42" customWidth="1"/>
    <col min="15" max="15" width="12.59765625" style="42" bestFit="1" customWidth="1"/>
    <col min="16" max="16" width="16.09765625" style="42" bestFit="1" customWidth="1"/>
    <col min="17" max="17" width="9.09765625" bestFit="1" customWidth="1"/>
  </cols>
  <sheetData>
    <row r="1" spans="1:20">
      <c r="A1" s="12" t="s">
        <v>45</v>
      </c>
      <c r="B1" s="12" t="s">
        <v>53</v>
      </c>
      <c r="C1" s="12" t="s">
        <v>41</v>
      </c>
      <c r="D1" s="12" t="s">
        <v>109</v>
      </c>
      <c r="E1" s="12" t="s">
        <v>110</v>
      </c>
      <c r="F1" s="12" t="s">
        <v>111</v>
      </c>
      <c r="G1" s="12" t="s">
        <v>47</v>
      </c>
      <c r="H1" s="12" t="s">
        <v>46</v>
      </c>
      <c r="I1" s="12" t="s">
        <v>48</v>
      </c>
      <c r="J1" s="12" t="s">
        <v>50</v>
      </c>
      <c r="K1" s="12" t="s">
        <v>49</v>
      </c>
      <c r="L1" s="46" t="s">
        <v>51</v>
      </c>
      <c r="M1" s="47" t="s">
        <v>52</v>
      </c>
      <c r="N1" s="45" t="s">
        <v>112</v>
      </c>
      <c r="O1" s="44" t="s">
        <v>113</v>
      </c>
      <c r="P1" s="45" t="s">
        <v>129</v>
      </c>
      <c r="Q1" s="44" t="s">
        <v>130</v>
      </c>
      <c r="R1" s="2"/>
      <c r="S1" s="2"/>
      <c r="T1" s="2"/>
    </row>
    <row r="2" spans="1:20">
      <c r="A2" s="9" t="s">
        <v>56</v>
      </c>
      <c r="B2" s="23" t="s">
        <v>93</v>
      </c>
      <c r="C2" s="21">
        <v>24</v>
      </c>
      <c r="D2" s="68">
        <v>2</v>
      </c>
      <c r="E2" s="68"/>
      <c r="F2" s="68">
        <v>22</v>
      </c>
      <c r="G2" s="68"/>
      <c r="H2" s="68"/>
      <c r="I2" s="68"/>
      <c r="J2" s="68"/>
      <c r="K2" s="68"/>
      <c r="L2" s="68"/>
      <c r="M2" s="80"/>
      <c r="N2" s="68">
        <v>17</v>
      </c>
      <c r="O2" s="21">
        <v>4</v>
      </c>
      <c r="P2" s="41"/>
      <c r="Q2" s="2"/>
      <c r="R2" s="2"/>
      <c r="S2" s="2"/>
      <c r="T2" s="2"/>
    </row>
    <row r="3" spans="1:20">
      <c r="A3" s="65" t="s">
        <v>270</v>
      </c>
      <c r="B3" s="65" t="s">
        <v>107</v>
      </c>
      <c r="C3" s="21">
        <v>2</v>
      </c>
      <c r="D3" s="68"/>
      <c r="E3" s="68"/>
      <c r="F3" s="68">
        <v>2</v>
      </c>
      <c r="G3" s="68"/>
      <c r="H3" s="68"/>
      <c r="I3" s="68"/>
      <c r="J3" s="68"/>
      <c r="K3" s="68"/>
      <c r="L3" s="68"/>
      <c r="M3" s="80"/>
      <c r="N3" s="68">
        <v>2</v>
      </c>
      <c r="O3" s="21"/>
      <c r="P3" s="41"/>
      <c r="Q3" s="2"/>
      <c r="R3" s="2"/>
      <c r="S3" s="2"/>
      <c r="T3" s="2"/>
    </row>
    <row r="4" spans="1:20">
      <c r="A4" s="24" t="s">
        <v>57</v>
      </c>
      <c r="B4" s="25" t="s">
        <v>94</v>
      </c>
      <c r="C4" s="21">
        <v>16</v>
      </c>
      <c r="D4" s="68">
        <v>3</v>
      </c>
      <c r="E4" s="68"/>
      <c r="F4" s="68">
        <v>15</v>
      </c>
      <c r="G4" s="68"/>
      <c r="H4" s="68"/>
      <c r="I4" s="68"/>
      <c r="J4" s="68"/>
      <c r="K4" s="68"/>
      <c r="L4" s="68"/>
      <c r="M4" s="80"/>
      <c r="N4" s="68">
        <v>10</v>
      </c>
      <c r="O4" s="21">
        <v>4</v>
      </c>
      <c r="P4" s="41"/>
      <c r="Q4" s="2"/>
      <c r="R4" s="2"/>
      <c r="S4" s="2"/>
      <c r="T4" s="2"/>
    </row>
    <row r="5" spans="1:20">
      <c r="A5" s="24" t="s">
        <v>58</v>
      </c>
      <c r="B5" s="25" t="s">
        <v>95</v>
      </c>
      <c r="C5" s="21">
        <v>18</v>
      </c>
      <c r="D5" s="68">
        <v>1</v>
      </c>
      <c r="E5" s="68"/>
      <c r="F5" s="68">
        <v>16</v>
      </c>
      <c r="G5" s="68"/>
      <c r="H5" s="68"/>
      <c r="I5" s="68"/>
      <c r="J5" s="68"/>
      <c r="K5" s="68"/>
      <c r="L5" s="68">
        <v>1</v>
      </c>
      <c r="M5" s="80"/>
      <c r="N5" s="68">
        <v>13</v>
      </c>
      <c r="O5" s="21">
        <v>2</v>
      </c>
      <c r="P5" s="41"/>
      <c r="Q5" s="2"/>
      <c r="R5" s="2"/>
      <c r="S5" s="2"/>
      <c r="T5" s="2"/>
    </row>
    <row r="6" spans="1:20">
      <c r="A6" s="24" t="s">
        <v>59</v>
      </c>
      <c r="B6" s="25" t="s">
        <v>94</v>
      </c>
      <c r="C6" s="21">
        <v>18</v>
      </c>
      <c r="D6" s="68"/>
      <c r="E6" s="68"/>
      <c r="F6" s="68">
        <v>18</v>
      </c>
      <c r="G6" s="68"/>
      <c r="H6" s="68"/>
      <c r="I6" s="68"/>
      <c r="J6" s="68"/>
      <c r="K6" s="68"/>
      <c r="L6" s="68">
        <v>4</v>
      </c>
      <c r="M6" s="80"/>
      <c r="N6" s="68">
        <v>13</v>
      </c>
      <c r="O6" s="21">
        <v>5</v>
      </c>
      <c r="P6" s="41"/>
      <c r="Q6" s="2"/>
      <c r="R6" s="2"/>
      <c r="S6" s="2"/>
      <c r="T6" s="2"/>
    </row>
    <row r="7" spans="1:20">
      <c r="A7" s="24" t="s">
        <v>60</v>
      </c>
      <c r="B7" s="25" t="s">
        <v>96</v>
      </c>
      <c r="C7" s="21">
        <v>8</v>
      </c>
      <c r="D7" s="68"/>
      <c r="E7" s="68"/>
      <c r="F7" s="68">
        <v>8</v>
      </c>
      <c r="G7" s="68"/>
      <c r="H7" s="68"/>
      <c r="I7" s="68"/>
      <c r="J7" s="68"/>
      <c r="K7" s="68"/>
      <c r="L7" s="68"/>
      <c r="M7" s="80"/>
      <c r="N7" s="68">
        <v>8</v>
      </c>
      <c r="O7" s="21"/>
      <c r="P7" s="41"/>
      <c r="Q7" s="2"/>
      <c r="R7" s="2"/>
      <c r="S7" s="2"/>
      <c r="T7" s="2"/>
    </row>
    <row r="8" spans="1:20">
      <c r="A8" s="24" t="s">
        <v>61</v>
      </c>
      <c r="B8" s="25" t="s">
        <v>97</v>
      </c>
      <c r="C8" s="21">
        <v>17</v>
      </c>
      <c r="D8" s="68">
        <v>2</v>
      </c>
      <c r="E8" s="68"/>
      <c r="F8" s="68">
        <v>14</v>
      </c>
      <c r="G8" s="68">
        <v>21</v>
      </c>
      <c r="H8" s="68">
        <v>2</v>
      </c>
      <c r="I8" s="68">
        <v>1</v>
      </c>
      <c r="J8" s="68">
        <v>3</v>
      </c>
      <c r="K8" s="68"/>
      <c r="L8" s="68">
        <v>1</v>
      </c>
      <c r="M8" s="80"/>
      <c r="N8" s="68">
        <v>13</v>
      </c>
      <c r="O8" s="21">
        <v>2</v>
      </c>
      <c r="P8" s="41"/>
      <c r="Q8" s="2"/>
      <c r="R8" s="2"/>
      <c r="S8" s="2"/>
      <c r="T8" s="2"/>
    </row>
    <row r="9" spans="1:20">
      <c r="A9" s="24" t="s">
        <v>62</v>
      </c>
      <c r="B9" s="25" t="s">
        <v>94</v>
      </c>
      <c r="C9" s="21">
        <v>24</v>
      </c>
      <c r="D9" s="68">
        <v>2</v>
      </c>
      <c r="E9" s="68"/>
      <c r="F9" s="68">
        <v>22</v>
      </c>
      <c r="G9" s="68"/>
      <c r="H9" s="68"/>
      <c r="I9" s="68"/>
      <c r="J9" s="68"/>
      <c r="K9" s="68"/>
      <c r="L9" s="68">
        <v>1</v>
      </c>
      <c r="M9" s="80"/>
      <c r="N9" s="68">
        <v>18</v>
      </c>
      <c r="O9" s="21">
        <v>4</v>
      </c>
      <c r="P9" s="41"/>
      <c r="Q9" s="2"/>
      <c r="R9" s="2"/>
      <c r="S9" s="2"/>
      <c r="T9" s="2"/>
    </row>
    <row r="10" spans="1:20">
      <c r="A10" s="65" t="s">
        <v>225</v>
      </c>
      <c r="B10" s="65" t="s">
        <v>107</v>
      </c>
      <c r="C10" s="21">
        <v>2</v>
      </c>
      <c r="D10" s="68"/>
      <c r="E10" s="68"/>
      <c r="F10" s="68">
        <v>2</v>
      </c>
      <c r="G10" s="68"/>
      <c r="H10" s="68"/>
      <c r="I10" s="68"/>
      <c r="J10" s="68"/>
      <c r="K10" s="68"/>
      <c r="L10" s="68"/>
      <c r="M10" s="80"/>
      <c r="N10" s="68">
        <v>2</v>
      </c>
      <c r="O10" s="21"/>
      <c r="P10" s="41"/>
      <c r="Q10" s="2"/>
      <c r="R10" s="2"/>
      <c r="S10" s="2"/>
      <c r="T10" s="2"/>
    </row>
    <row r="11" spans="1:20">
      <c r="A11" s="24" t="s">
        <v>63</v>
      </c>
      <c r="B11" s="25" t="s">
        <v>94</v>
      </c>
      <c r="C11" s="21">
        <v>11</v>
      </c>
      <c r="D11" s="68">
        <v>2</v>
      </c>
      <c r="E11" s="68"/>
      <c r="F11" s="68">
        <v>9</v>
      </c>
      <c r="G11" s="68">
        <v>10</v>
      </c>
      <c r="H11" s="68">
        <v>2</v>
      </c>
      <c r="I11" s="68"/>
      <c r="J11" s="68"/>
      <c r="K11" s="68"/>
      <c r="L11" s="68"/>
      <c r="M11" s="80"/>
      <c r="N11" s="68">
        <v>6</v>
      </c>
      <c r="O11" s="21">
        <v>2</v>
      </c>
      <c r="P11" s="41"/>
      <c r="Q11" s="2"/>
      <c r="R11" s="2"/>
      <c r="S11" s="2"/>
      <c r="T11" s="2"/>
    </row>
    <row r="12" spans="1:20">
      <c r="A12" s="24" t="s">
        <v>64</v>
      </c>
      <c r="B12" s="25" t="s">
        <v>96</v>
      </c>
      <c r="C12" s="21">
        <v>7</v>
      </c>
      <c r="D12" s="68">
        <v>2</v>
      </c>
      <c r="E12" s="68"/>
      <c r="F12" s="68">
        <v>5</v>
      </c>
      <c r="G12" s="68"/>
      <c r="H12" s="68"/>
      <c r="I12" s="68"/>
      <c r="J12" s="68"/>
      <c r="K12" s="68"/>
      <c r="L12" s="68"/>
      <c r="M12" s="80"/>
      <c r="N12" s="68">
        <v>5</v>
      </c>
      <c r="O12" s="21"/>
      <c r="P12" s="41"/>
      <c r="Q12" s="2"/>
      <c r="R12" s="2"/>
      <c r="S12" s="2"/>
      <c r="T12" s="2"/>
    </row>
    <row r="13" spans="1:20">
      <c r="A13" s="24" t="s">
        <v>54</v>
      </c>
      <c r="B13" s="25" t="s">
        <v>99</v>
      </c>
      <c r="C13" s="21">
        <v>16</v>
      </c>
      <c r="D13" s="68">
        <v>2</v>
      </c>
      <c r="E13" s="68"/>
      <c r="F13" s="68">
        <v>13</v>
      </c>
      <c r="G13" s="68">
        <v>2</v>
      </c>
      <c r="H13" s="68"/>
      <c r="I13" s="68">
        <v>1</v>
      </c>
      <c r="J13" s="68"/>
      <c r="K13" s="68"/>
      <c r="L13" s="68"/>
      <c r="M13" s="80"/>
      <c r="N13" s="68">
        <v>13</v>
      </c>
      <c r="O13" s="21"/>
      <c r="P13" s="41"/>
      <c r="Q13" s="2"/>
      <c r="R13" s="2"/>
      <c r="S13" s="2"/>
      <c r="T13" s="2"/>
    </row>
    <row r="14" spans="1:20">
      <c r="A14" s="24" t="s">
        <v>65</v>
      </c>
      <c r="B14" s="25" t="s">
        <v>98</v>
      </c>
      <c r="C14" s="21">
        <v>25</v>
      </c>
      <c r="D14" s="68">
        <v>2</v>
      </c>
      <c r="E14" s="68"/>
      <c r="F14" s="68">
        <v>23</v>
      </c>
      <c r="G14" s="68">
        <v>16</v>
      </c>
      <c r="H14" s="68">
        <v>1</v>
      </c>
      <c r="I14" s="68">
        <v>1</v>
      </c>
      <c r="J14" s="68">
        <v>3</v>
      </c>
      <c r="K14" s="68"/>
      <c r="L14" s="68">
        <v>1</v>
      </c>
      <c r="M14" s="80"/>
      <c r="N14" s="68">
        <v>18</v>
      </c>
      <c r="O14" s="21">
        <v>4</v>
      </c>
      <c r="P14" s="41"/>
      <c r="Q14" s="2"/>
      <c r="R14" s="2"/>
      <c r="S14" s="2"/>
      <c r="T14" s="2"/>
    </row>
    <row r="15" spans="1:20">
      <c r="A15" s="24" t="s">
        <v>66</v>
      </c>
      <c r="B15" s="25" t="s">
        <v>94</v>
      </c>
      <c r="C15" s="21">
        <v>20</v>
      </c>
      <c r="D15" s="68">
        <v>2</v>
      </c>
      <c r="E15" s="68"/>
      <c r="F15" s="68">
        <v>18</v>
      </c>
      <c r="G15" s="68">
        <v>10</v>
      </c>
      <c r="H15" s="68">
        <v>2</v>
      </c>
      <c r="I15" s="68"/>
      <c r="J15" s="68"/>
      <c r="K15" s="68"/>
      <c r="L15" s="68">
        <v>1</v>
      </c>
      <c r="M15" s="80"/>
      <c r="N15" s="68">
        <v>16</v>
      </c>
      <c r="O15" s="21">
        <v>2</v>
      </c>
      <c r="P15" s="41"/>
      <c r="Q15" s="2"/>
      <c r="R15" s="2"/>
      <c r="S15" s="2"/>
      <c r="T15" s="2"/>
    </row>
    <row r="16" spans="1:20">
      <c r="A16" s="24" t="s">
        <v>67</v>
      </c>
      <c r="B16" s="25" t="s">
        <v>93</v>
      </c>
      <c r="C16" s="21">
        <v>17</v>
      </c>
      <c r="D16" s="68">
        <v>1</v>
      </c>
      <c r="E16" s="68"/>
      <c r="F16" s="68">
        <v>16</v>
      </c>
      <c r="G16" s="68"/>
      <c r="H16" s="68"/>
      <c r="I16" s="68"/>
      <c r="J16" s="68"/>
      <c r="K16" s="68"/>
      <c r="L16" s="68"/>
      <c r="M16" s="80"/>
      <c r="N16" s="68">
        <v>14</v>
      </c>
      <c r="O16" s="21">
        <v>1</v>
      </c>
      <c r="P16" s="41"/>
      <c r="Q16" s="2"/>
      <c r="R16" s="2"/>
      <c r="S16" s="2"/>
      <c r="T16" s="2"/>
    </row>
    <row r="17" spans="1:20">
      <c r="A17" s="24" t="s">
        <v>68</v>
      </c>
      <c r="B17" s="25" t="s">
        <v>93</v>
      </c>
      <c r="C17" s="21">
        <v>11</v>
      </c>
      <c r="D17" s="68">
        <v>1</v>
      </c>
      <c r="E17" s="68"/>
      <c r="F17" s="68">
        <v>10</v>
      </c>
      <c r="G17" s="68"/>
      <c r="H17" s="68"/>
      <c r="I17" s="68"/>
      <c r="J17" s="68"/>
      <c r="K17" s="68"/>
      <c r="L17" s="68"/>
      <c r="M17" s="80"/>
      <c r="N17" s="68">
        <v>7</v>
      </c>
      <c r="O17" s="21">
        <v>3</v>
      </c>
      <c r="P17" s="41"/>
      <c r="Q17" s="2"/>
      <c r="R17" s="2"/>
      <c r="S17" s="2"/>
      <c r="T17" s="2"/>
    </row>
    <row r="18" spans="1:20">
      <c r="A18" s="24" t="s">
        <v>69</v>
      </c>
      <c r="B18" s="25" t="s">
        <v>94</v>
      </c>
      <c r="C18" s="21">
        <v>26</v>
      </c>
      <c r="D18" s="68">
        <v>2</v>
      </c>
      <c r="E18" s="68"/>
      <c r="F18" s="68">
        <v>23</v>
      </c>
      <c r="G18" s="68">
        <v>5</v>
      </c>
      <c r="H18" s="68">
        <v>1</v>
      </c>
      <c r="I18" s="68"/>
      <c r="J18" s="68"/>
      <c r="K18" s="68"/>
      <c r="L18" s="68">
        <v>4</v>
      </c>
      <c r="M18" s="80"/>
      <c r="N18" s="68">
        <v>16</v>
      </c>
      <c r="O18" s="21">
        <v>6</v>
      </c>
      <c r="P18" s="41">
        <v>2</v>
      </c>
      <c r="Q18" s="2"/>
      <c r="R18" s="2"/>
      <c r="S18" s="2"/>
      <c r="T18" s="2"/>
    </row>
    <row r="19" spans="1:20">
      <c r="A19" s="20" t="s">
        <v>55</v>
      </c>
      <c r="B19" s="20" t="s">
        <v>100</v>
      </c>
      <c r="C19" s="21">
        <v>23</v>
      </c>
      <c r="D19" s="68">
        <v>2</v>
      </c>
      <c r="E19" s="68"/>
      <c r="F19" s="68">
        <v>20</v>
      </c>
      <c r="G19" s="68">
        <v>5</v>
      </c>
      <c r="H19" s="68">
        <v>1</v>
      </c>
      <c r="I19" s="68"/>
      <c r="J19" s="68"/>
      <c r="K19" s="68"/>
      <c r="L19" s="68">
        <v>1</v>
      </c>
      <c r="M19" s="80"/>
      <c r="N19" s="68">
        <v>15</v>
      </c>
      <c r="O19" s="21">
        <v>5</v>
      </c>
      <c r="P19" s="41"/>
      <c r="Q19" s="2"/>
      <c r="R19" s="2"/>
      <c r="S19" s="2"/>
      <c r="T19" s="2"/>
    </row>
    <row r="20" spans="1:20">
      <c r="A20" s="24" t="s">
        <v>70</v>
      </c>
      <c r="B20" s="25" t="s">
        <v>99</v>
      </c>
      <c r="C20" s="21">
        <v>23</v>
      </c>
      <c r="D20" s="68">
        <v>2</v>
      </c>
      <c r="E20" s="68"/>
      <c r="F20" s="68">
        <v>20</v>
      </c>
      <c r="G20" s="68">
        <v>21</v>
      </c>
      <c r="H20" s="68"/>
      <c r="I20" s="68"/>
      <c r="J20" s="68">
        <v>7</v>
      </c>
      <c r="K20" s="68"/>
      <c r="L20" s="68">
        <v>1</v>
      </c>
      <c r="M20" s="80"/>
      <c r="N20" s="68">
        <v>14</v>
      </c>
      <c r="O20" s="21">
        <v>5</v>
      </c>
      <c r="P20" s="41"/>
      <c r="Q20" s="2"/>
      <c r="R20" s="2"/>
      <c r="S20" s="2"/>
      <c r="T20" s="2"/>
    </row>
    <row r="21" spans="1:20">
      <c r="A21" s="24" t="s">
        <v>71</v>
      </c>
      <c r="B21" s="25" t="s">
        <v>96</v>
      </c>
      <c r="C21" s="21">
        <v>18</v>
      </c>
      <c r="D21" s="68">
        <v>2</v>
      </c>
      <c r="E21" s="68"/>
      <c r="F21" s="68">
        <v>16</v>
      </c>
      <c r="G21" s="68"/>
      <c r="H21" s="68"/>
      <c r="I21" s="68"/>
      <c r="J21" s="68"/>
      <c r="K21" s="68"/>
      <c r="L21" s="68">
        <v>2</v>
      </c>
      <c r="M21" s="80"/>
      <c r="N21" s="68">
        <v>11</v>
      </c>
      <c r="O21" s="21">
        <v>4</v>
      </c>
      <c r="P21" s="41"/>
      <c r="Q21" s="2"/>
      <c r="R21" s="2"/>
      <c r="S21" s="2"/>
      <c r="T21" s="2"/>
    </row>
    <row r="22" spans="1:20">
      <c r="A22" s="24" t="s">
        <v>72</v>
      </c>
      <c r="B22" s="25" t="s">
        <v>100</v>
      </c>
      <c r="C22" s="21">
        <v>18</v>
      </c>
      <c r="D22" s="68">
        <v>2</v>
      </c>
      <c r="E22" s="68"/>
      <c r="F22" s="68">
        <v>16</v>
      </c>
      <c r="G22" s="68"/>
      <c r="H22" s="68"/>
      <c r="I22" s="68"/>
      <c r="J22" s="68"/>
      <c r="K22" s="68"/>
      <c r="L22" s="68"/>
      <c r="M22" s="80"/>
      <c r="N22" s="68">
        <v>11</v>
      </c>
      <c r="O22" s="21">
        <v>4</v>
      </c>
      <c r="P22" s="41"/>
      <c r="Q22" s="2"/>
      <c r="R22" s="2"/>
      <c r="S22" s="2"/>
      <c r="T22" s="2"/>
    </row>
    <row r="23" spans="1:20">
      <c r="A23" s="9" t="s">
        <v>176</v>
      </c>
      <c r="B23" s="9" t="s">
        <v>163</v>
      </c>
      <c r="C23" s="21">
        <v>19</v>
      </c>
      <c r="D23" s="68"/>
      <c r="E23" s="68"/>
      <c r="F23" s="68">
        <v>19</v>
      </c>
      <c r="G23" s="68">
        <v>109</v>
      </c>
      <c r="H23" s="68">
        <v>2</v>
      </c>
      <c r="I23" s="68">
        <v>13</v>
      </c>
      <c r="J23" s="68">
        <v>25</v>
      </c>
      <c r="K23" s="68"/>
      <c r="L23" s="68">
        <v>1</v>
      </c>
      <c r="M23" s="80"/>
      <c r="N23" s="68">
        <v>14</v>
      </c>
      <c r="O23" s="21">
        <v>5</v>
      </c>
      <c r="P23" s="41"/>
      <c r="Q23" s="2"/>
      <c r="R23" s="2"/>
      <c r="S23" s="2"/>
      <c r="T23" s="2"/>
    </row>
    <row r="24" spans="1:20">
      <c r="A24" s="24" t="s">
        <v>73</v>
      </c>
      <c r="B24" s="25" t="s">
        <v>101</v>
      </c>
      <c r="C24" s="21">
        <v>13</v>
      </c>
      <c r="D24" s="68">
        <v>2</v>
      </c>
      <c r="E24" s="68"/>
      <c r="F24" s="68">
        <v>11</v>
      </c>
      <c r="G24" s="68">
        <v>10</v>
      </c>
      <c r="H24" s="68">
        <v>2</v>
      </c>
      <c r="I24" s="68"/>
      <c r="J24" s="68"/>
      <c r="K24" s="68"/>
      <c r="L24" s="68"/>
      <c r="M24" s="80"/>
      <c r="N24" s="68">
        <v>10</v>
      </c>
      <c r="O24" s="21"/>
      <c r="P24" s="41"/>
      <c r="Q24" s="2"/>
      <c r="R24" s="2"/>
      <c r="S24" s="2"/>
      <c r="T24" s="2"/>
    </row>
    <row r="25" spans="1:20">
      <c r="A25" s="24" t="s">
        <v>74</v>
      </c>
      <c r="B25" s="25" t="s">
        <v>100</v>
      </c>
      <c r="C25" s="21">
        <v>22</v>
      </c>
      <c r="D25" s="68">
        <v>1</v>
      </c>
      <c r="E25" s="68"/>
      <c r="F25" s="68">
        <v>21</v>
      </c>
      <c r="G25" s="68"/>
      <c r="H25" s="68"/>
      <c r="I25" s="68"/>
      <c r="J25" s="68"/>
      <c r="K25" s="68"/>
      <c r="L25" s="68"/>
      <c r="M25" s="80"/>
      <c r="N25" s="68">
        <v>16</v>
      </c>
      <c r="O25" s="21">
        <v>4</v>
      </c>
      <c r="P25" s="41"/>
      <c r="Q25" s="2"/>
      <c r="R25" s="2"/>
      <c r="S25" s="2"/>
      <c r="T25" s="2"/>
    </row>
    <row r="26" spans="1:20">
      <c r="A26" s="24" t="s">
        <v>75</v>
      </c>
      <c r="B26" s="25" t="s">
        <v>98</v>
      </c>
      <c r="C26" s="21">
        <v>8</v>
      </c>
      <c r="D26" s="68"/>
      <c r="E26" s="68"/>
      <c r="F26" s="68">
        <v>8</v>
      </c>
      <c r="G26" s="68"/>
      <c r="H26" s="68"/>
      <c r="I26" s="68"/>
      <c r="J26" s="68"/>
      <c r="K26" s="68"/>
      <c r="L26" s="68"/>
      <c r="M26" s="80"/>
      <c r="N26" s="68">
        <v>4</v>
      </c>
      <c r="O26" s="21">
        <v>4</v>
      </c>
      <c r="P26" s="41"/>
      <c r="Q26" s="2"/>
      <c r="R26" s="2"/>
      <c r="S26" s="2"/>
      <c r="T26" s="2"/>
    </row>
    <row r="27" spans="1:20">
      <c r="A27" s="65" t="s">
        <v>226</v>
      </c>
      <c r="B27" s="65" t="s">
        <v>99</v>
      </c>
      <c r="C27" s="21"/>
      <c r="D27" s="68"/>
      <c r="E27" s="68"/>
      <c r="F27" s="68"/>
      <c r="G27" s="68"/>
      <c r="H27" s="68"/>
      <c r="I27" s="68"/>
      <c r="J27" s="68"/>
      <c r="K27" s="68"/>
      <c r="L27" s="68"/>
      <c r="M27" s="80"/>
      <c r="N27" s="68"/>
      <c r="O27" s="21"/>
      <c r="P27" s="41"/>
      <c r="Q27" s="2"/>
      <c r="R27" s="2"/>
      <c r="S27" s="2"/>
      <c r="T27" s="2"/>
    </row>
    <row r="28" spans="1:20">
      <c r="A28" s="24" t="s">
        <v>77</v>
      </c>
      <c r="B28" s="25" t="s">
        <v>103</v>
      </c>
      <c r="C28" s="21">
        <v>11</v>
      </c>
      <c r="D28" s="68">
        <v>1</v>
      </c>
      <c r="E28" s="68"/>
      <c r="F28" s="68">
        <v>10</v>
      </c>
      <c r="G28" s="68"/>
      <c r="H28" s="68"/>
      <c r="I28" s="68"/>
      <c r="J28" s="68"/>
      <c r="K28" s="68"/>
      <c r="L28" s="68"/>
      <c r="M28" s="80"/>
      <c r="N28" s="68">
        <v>8</v>
      </c>
      <c r="O28" s="21">
        <v>1</v>
      </c>
      <c r="P28" s="41"/>
      <c r="Q28" s="2"/>
      <c r="R28" s="2"/>
      <c r="S28" s="2"/>
      <c r="T28" s="2"/>
    </row>
    <row r="29" spans="1:20">
      <c r="A29" s="24" t="s">
        <v>78</v>
      </c>
      <c r="B29" s="25" t="s">
        <v>104</v>
      </c>
      <c r="C29" s="21">
        <v>16</v>
      </c>
      <c r="D29" s="68">
        <v>2</v>
      </c>
      <c r="E29" s="68"/>
      <c r="F29" s="68">
        <v>14</v>
      </c>
      <c r="G29" s="68">
        <v>67</v>
      </c>
      <c r="H29" s="68">
        <v>2</v>
      </c>
      <c r="I29" s="68">
        <v>9</v>
      </c>
      <c r="J29" s="68">
        <v>13</v>
      </c>
      <c r="K29" s="68"/>
      <c r="L29" s="68"/>
      <c r="M29" s="80"/>
      <c r="N29" s="68">
        <v>8</v>
      </c>
      <c r="O29" s="21">
        <v>5</v>
      </c>
      <c r="P29" s="41"/>
      <c r="Q29" s="2"/>
      <c r="R29" s="2"/>
      <c r="S29" s="2"/>
      <c r="T29" s="2"/>
    </row>
    <row r="30" spans="1:20">
      <c r="A30" s="24" t="s">
        <v>79</v>
      </c>
      <c r="B30" s="25" t="s">
        <v>105</v>
      </c>
      <c r="C30" s="21">
        <v>16</v>
      </c>
      <c r="D30" s="68">
        <v>2</v>
      </c>
      <c r="E30" s="68"/>
      <c r="F30" s="68">
        <v>14</v>
      </c>
      <c r="G30" s="68">
        <v>15</v>
      </c>
      <c r="H30" s="68">
        <v>3</v>
      </c>
      <c r="I30" s="68"/>
      <c r="J30" s="68"/>
      <c r="K30" s="68"/>
      <c r="L30" s="68">
        <v>1</v>
      </c>
      <c r="M30" s="80"/>
      <c r="N30" s="68">
        <v>10</v>
      </c>
      <c r="O30" s="21">
        <v>3</v>
      </c>
      <c r="P30" s="41"/>
      <c r="Q30" s="2"/>
      <c r="R30" s="2"/>
      <c r="S30" s="2"/>
      <c r="T30" s="2"/>
    </row>
    <row r="31" spans="1:20">
      <c r="A31" s="65" t="s">
        <v>280</v>
      </c>
      <c r="B31" s="65" t="s">
        <v>98</v>
      </c>
      <c r="C31" s="21">
        <v>2</v>
      </c>
      <c r="D31" s="68"/>
      <c r="E31" s="68"/>
      <c r="F31" s="68">
        <v>2</v>
      </c>
      <c r="G31" s="68"/>
      <c r="H31" s="68"/>
      <c r="I31" s="68"/>
      <c r="J31" s="68"/>
      <c r="K31" s="68"/>
      <c r="L31" s="68"/>
      <c r="M31" s="80"/>
      <c r="N31" s="68">
        <v>2</v>
      </c>
      <c r="O31" s="21"/>
      <c r="P31" s="41"/>
      <c r="Q31" s="2"/>
      <c r="R31" s="2"/>
      <c r="S31" s="2"/>
      <c r="T31" s="2"/>
    </row>
    <row r="32" spans="1:20">
      <c r="A32" s="24" t="s">
        <v>80</v>
      </c>
      <c r="B32" s="25" t="s">
        <v>106</v>
      </c>
      <c r="C32" s="21">
        <v>21</v>
      </c>
      <c r="D32" s="68">
        <v>2</v>
      </c>
      <c r="E32" s="68"/>
      <c r="F32" s="68">
        <v>19</v>
      </c>
      <c r="G32" s="68"/>
      <c r="H32" s="68"/>
      <c r="I32" s="68"/>
      <c r="J32" s="68"/>
      <c r="K32" s="68"/>
      <c r="L32" s="68"/>
      <c r="M32" s="80"/>
      <c r="N32" s="68">
        <v>12</v>
      </c>
      <c r="O32" s="21">
        <v>6</v>
      </c>
      <c r="P32" s="41"/>
      <c r="Q32" s="2"/>
      <c r="R32" s="2"/>
      <c r="S32" s="2"/>
      <c r="T32" s="2"/>
    </row>
    <row r="33" spans="1:20">
      <c r="A33" s="24" t="s">
        <v>81</v>
      </c>
      <c r="B33" s="25" t="s">
        <v>105</v>
      </c>
      <c r="C33" s="21">
        <v>21</v>
      </c>
      <c r="D33" s="68"/>
      <c r="E33" s="68"/>
      <c r="F33" s="68">
        <v>21</v>
      </c>
      <c r="G33" s="68">
        <v>10</v>
      </c>
      <c r="H33" s="68">
        <v>2</v>
      </c>
      <c r="I33" s="68"/>
      <c r="J33" s="68"/>
      <c r="K33" s="68"/>
      <c r="L33" s="68">
        <v>2</v>
      </c>
      <c r="M33" s="80"/>
      <c r="N33" s="68">
        <v>15</v>
      </c>
      <c r="O33" s="21">
        <v>6</v>
      </c>
      <c r="P33" s="41"/>
      <c r="Q33" s="2"/>
      <c r="R33" s="2"/>
      <c r="S33" s="2"/>
      <c r="T33" s="2"/>
    </row>
    <row r="34" spans="1:20">
      <c r="A34" s="24" t="s">
        <v>82</v>
      </c>
      <c r="B34" s="25" t="s">
        <v>105</v>
      </c>
      <c r="C34" s="21">
        <v>8</v>
      </c>
      <c r="D34" s="68">
        <v>2</v>
      </c>
      <c r="E34" s="68"/>
      <c r="F34" s="68">
        <v>6</v>
      </c>
      <c r="G34" s="68"/>
      <c r="H34" s="68"/>
      <c r="I34" s="68"/>
      <c r="J34" s="68"/>
      <c r="K34" s="68"/>
      <c r="L34" s="68"/>
      <c r="M34" s="80"/>
      <c r="N34" s="68">
        <v>4</v>
      </c>
      <c r="O34" s="21">
        <v>1</v>
      </c>
      <c r="P34" s="41"/>
      <c r="Q34" s="2"/>
      <c r="R34" s="2"/>
      <c r="S34" s="2"/>
      <c r="T34" s="2"/>
    </row>
    <row r="35" spans="1:20">
      <c r="A35" s="65" t="s">
        <v>271</v>
      </c>
      <c r="B35" s="65" t="s">
        <v>104</v>
      </c>
      <c r="C35" s="21"/>
      <c r="D35" s="68"/>
      <c r="E35" s="68"/>
      <c r="F35" s="68"/>
      <c r="G35" s="68"/>
      <c r="H35" s="68"/>
      <c r="I35" s="68"/>
      <c r="J35" s="68"/>
      <c r="K35" s="68"/>
      <c r="L35" s="68"/>
      <c r="M35" s="80"/>
      <c r="N35" s="68"/>
      <c r="O35" s="21"/>
      <c r="P35" s="41"/>
      <c r="Q35" s="2"/>
      <c r="R35" s="2"/>
      <c r="S35" s="2"/>
      <c r="T35" s="2"/>
    </row>
    <row r="36" spans="1:20">
      <c r="A36" s="24" t="s">
        <v>83</v>
      </c>
      <c r="B36" s="25" t="s">
        <v>101</v>
      </c>
      <c r="C36" s="21">
        <v>20</v>
      </c>
      <c r="D36" s="68">
        <v>1</v>
      </c>
      <c r="E36" s="68"/>
      <c r="F36" s="68">
        <v>19</v>
      </c>
      <c r="G36" s="68">
        <v>5</v>
      </c>
      <c r="H36" s="68">
        <v>1</v>
      </c>
      <c r="I36" s="68"/>
      <c r="J36" s="68"/>
      <c r="K36" s="68"/>
      <c r="L36" s="68">
        <v>2</v>
      </c>
      <c r="M36" s="80"/>
      <c r="N36" s="68">
        <v>13</v>
      </c>
      <c r="O36" s="21">
        <v>6</v>
      </c>
      <c r="P36" s="41"/>
      <c r="Q36" s="2"/>
      <c r="R36" s="2"/>
      <c r="S36" s="2"/>
      <c r="T36" s="2"/>
    </row>
    <row r="37" spans="1:20">
      <c r="A37" s="24" t="s">
        <v>84</v>
      </c>
      <c r="B37" s="26" t="s">
        <v>101</v>
      </c>
      <c r="C37" s="21">
        <v>19</v>
      </c>
      <c r="D37" s="68">
        <v>2</v>
      </c>
      <c r="E37" s="68"/>
      <c r="F37" s="68">
        <v>17</v>
      </c>
      <c r="G37" s="68"/>
      <c r="H37" s="68"/>
      <c r="I37" s="68"/>
      <c r="J37" s="68"/>
      <c r="K37" s="68"/>
      <c r="L37" s="68"/>
      <c r="M37" s="80"/>
      <c r="N37" s="68">
        <v>12</v>
      </c>
      <c r="O37" s="21">
        <v>4</v>
      </c>
      <c r="P37" s="41"/>
      <c r="Q37" s="2"/>
      <c r="R37" s="2"/>
      <c r="S37" s="2"/>
      <c r="T37" s="2"/>
    </row>
    <row r="38" spans="1:20">
      <c r="A38" s="24" t="s">
        <v>85</v>
      </c>
      <c r="B38" s="25" t="s">
        <v>107</v>
      </c>
      <c r="C38" s="21">
        <v>19</v>
      </c>
      <c r="D38" s="68">
        <v>2</v>
      </c>
      <c r="E38" s="68"/>
      <c r="F38" s="68">
        <v>17</v>
      </c>
      <c r="G38" s="68">
        <v>10</v>
      </c>
      <c r="H38" s="68">
        <v>2</v>
      </c>
      <c r="I38" s="68"/>
      <c r="J38" s="68"/>
      <c r="K38" s="68"/>
      <c r="L38" s="68">
        <v>1</v>
      </c>
      <c r="M38" s="80"/>
      <c r="N38" s="68">
        <v>13</v>
      </c>
      <c r="O38" s="21">
        <v>3</v>
      </c>
      <c r="P38" s="41"/>
      <c r="Q38" s="2"/>
      <c r="R38" s="2"/>
      <c r="S38" s="2"/>
      <c r="T38" s="2"/>
    </row>
    <row r="39" spans="1:20">
      <c r="A39" s="24" t="s">
        <v>86</v>
      </c>
      <c r="B39" s="26" t="s">
        <v>107</v>
      </c>
      <c r="C39" s="21">
        <v>23</v>
      </c>
      <c r="D39" s="68">
        <v>2</v>
      </c>
      <c r="E39" s="68"/>
      <c r="F39" s="68">
        <v>20</v>
      </c>
      <c r="G39" s="68">
        <v>25</v>
      </c>
      <c r="H39" s="68">
        <v>5</v>
      </c>
      <c r="I39" s="68"/>
      <c r="J39" s="68"/>
      <c r="K39" s="68"/>
      <c r="L39" s="68"/>
      <c r="M39" s="80"/>
      <c r="N39" s="68">
        <v>17</v>
      </c>
      <c r="O39" s="21">
        <v>2</v>
      </c>
      <c r="P39" s="41"/>
      <c r="Q39" s="2"/>
      <c r="R39" s="2"/>
      <c r="S39" s="2"/>
      <c r="T39" s="2"/>
    </row>
    <row r="40" spans="1:20">
      <c r="A40" s="24" t="s">
        <v>87</v>
      </c>
      <c r="B40" s="26" t="s">
        <v>108</v>
      </c>
      <c r="C40" s="21">
        <v>23</v>
      </c>
      <c r="D40" s="68">
        <v>1</v>
      </c>
      <c r="E40" s="68"/>
      <c r="F40" s="68">
        <v>22</v>
      </c>
      <c r="G40" s="68"/>
      <c r="H40" s="68"/>
      <c r="I40" s="68"/>
      <c r="J40" s="68"/>
      <c r="K40" s="68"/>
      <c r="L40" s="68"/>
      <c r="M40" s="80"/>
      <c r="N40" s="68">
        <v>17</v>
      </c>
      <c r="O40" s="21">
        <v>5</v>
      </c>
      <c r="P40" s="41" t="s">
        <v>397</v>
      </c>
      <c r="Q40" s="2"/>
      <c r="R40" s="2"/>
      <c r="S40" s="2"/>
      <c r="T40" s="2"/>
    </row>
    <row r="41" spans="1:20">
      <c r="A41" s="24" t="s">
        <v>88</v>
      </c>
      <c r="B41" s="26" t="s">
        <v>98</v>
      </c>
      <c r="C41" s="21">
        <v>25</v>
      </c>
      <c r="D41" s="68">
        <v>2</v>
      </c>
      <c r="E41" s="68"/>
      <c r="F41" s="68">
        <v>22</v>
      </c>
      <c r="G41" s="68">
        <v>28</v>
      </c>
      <c r="H41" s="68">
        <v>4</v>
      </c>
      <c r="I41" s="68">
        <v>4</v>
      </c>
      <c r="J41" s="68"/>
      <c r="K41" s="68"/>
      <c r="L41" s="68">
        <v>1</v>
      </c>
      <c r="M41" s="80"/>
      <c r="N41" s="68">
        <v>16</v>
      </c>
      <c r="O41" s="21">
        <v>5</v>
      </c>
      <c r="P41" s="41" t="s">
        <v>398</v>
      </c>
      <c r="Q41" s="2"/>
      <c r="R41" s="2"/>
      <c r="S41" s="2"/>
      <c r="T41" s="2"/>
    </row>
    <row r="42" spans="1:20">
      <c r="A42" s="24" t="s">
        <v>89</v>
      </c>
      <c r="B42" s="26" t="s">
        <v>97</v>
      </c>
      <c r="C42" s="21">
        <v>18</v>
      </c>
      <c r="D42" s="68"/>
      <c r="E42" s="68"/>
      <c r="F42" s="68">
        <v>18</v>
      </c>
      <c r="G42" s="68">
        <v>10</v>
      </c>
      <c r="H42" s="68">
        <v>2</v>
      </c>
      <c r="I42" s="68"/>
      <c r="J42" s="68"/>
      <c r="K42" s="68"/>
      <c r="L42" s="68"/>
      <c r="M42" s="80"/>
      <c r="N42" s="68">
        <v>12</v>
      </c>
      <c r="O42" s="21">
        <v>6</v>
      </c>
      <c r="P42" s="41"/>
      <c r="Q42" s="2"/>
      <c r="R42" s="2"/>
      <c r="S42" s="2"/>
      <c r="T42" s="2"/>
    </row>
    <row r="43" spans="1:20">
      <c r="A43" s="24" t="s">
        <v>90</v>
      </c>
      <c r="B43" s="26" t="s">
        <v>101</v>
      </c>
      <c r="C43" s="21">
        <v>5</v>
      </c>
      <c r="D43" s="68">
        <v>1</v>
      </c>
      <c r="E43" s="68"/>
      <c r="F43" s="68">
        <v>4</v>
      </c>
      <c r="G43" s="68"/>
      <c r="H43" s="68"/>
      <c r="I43" s="68"/>
      <c r="J43" s="68"/>
      <c r="K43" s="68"/>
      <c r="L43" s="68"/>
      <c r="M43" s="80"/>
      <c r="N43" s="68">
        <v>3</v>
      </c>
      <c r="O43" s="21"/>
      <c r="P43" s="41"/>
      <c r="Q43" s="2"/>
      <c r="R43" s="2"/>
      <c r="S43" s="2"/>
      <c r="T43" s="2"/>
    </row>
    <row r="44" spans="1:20">
      <c r="A44" s="24" t="s">
        <v>76</v>
      </c>
      <c r="B44" s="25" t="s">
        <v>102</v>
      </c>
      <c r="C44" s="21">
        <v>26</v>
      </c>
      <c r="D44" s="68">
        <v>2</v>
      </c>
      <c r="E44" s="68"/>
      <c r="F44" s="68">
        <v>24</v>
      </c>
      <c r="G44" s="68">
        <v>25</v>
      </c>
      <c r="H44" s="68">
        <v>7</v>
      </c>
      <c r="I44" s="68"/>
      <c r="J44" s="68"/>
      <c r="K44" s="68"/>
      <c r="L44" s="68">
        <v>1</v>
      </c>
      <c r="M44" s="80"/>
      <c r="N44" s="68">
        <v>20</v>
      </c>
      <c r="O44" s="21">
        <v>4</v>
      </c>
      <c r="P44" s="41" t="s">
        <v>399</v>
      </c>
      <c r="Q44" s="2"/>
      <c r="R44" s="2"/>
      <c r="S44" s="2"/>
      <c r="T44" s="2"/>
    </row>
    <row r="45" spans="1:20">
      <c r="A45" s="24" t="s">
        <v>91</v>
      </c>
      <c r="B45" s="26" t="s">
        <v>108</v>
      </c>
      <c r="C45" s="21">
        <v>17</v>
      </c>
      <c r="D45" s="68"/>
      <c r="E45" s="68"/>
      <c r="F45" s="68">
        <v>17</v>
      </c>
      <c r="G45" s="68"/>
      <c r="H45" s="68"/>
      <c r="I45" s="68"/>
      <c r="J45" s="68"/>
      <c r="K45" s="68"/>
      <c r="L45" s="68"/>
      <c r="M45" s="80"/>
      <c r="N45" s="68">
        <v>11</v>
      </c>
      <c r="O45" s="21">
        <v>5</v>
      </c>
      <c r="P45" s="41"/>
      <c r="Q45" s="2"/>
      <c r="R45" s="2"/>
      <c r="S45" s="2"/>
      <c r="T45" s="2"/>
    </row>
    <row r="46" spans="1:20">
      <c r="A46" s="24" t="s">
        <v>92</v>
      </c>
      <c r="B46" s="26" t="s">
        <v>107</v>
      </c>
      <c r="C46" s="21">
        <v>20</v>
      </c>
      <c r="D46" s="68">
        <v>2</v>
      </c>
      <c r="E46" s="68"/>
      <c r="F46" s="68">
        <v>18</v>
      </c>
      <c r="G46" s="68">
        <v>20</v>
      </c>
      <c r="H46" s="68">
        <v>4</v>
      </c>
      <c r="I46" s="68"/>
      <c r="J46" s="68"/>
      <c r="K46" s="68"/>
      <c r="L46" s="68"/>
      <c r="M46" s="80"/>
      <c r="N46" s="68">
        <v>13</v>
      </c>
      <c r="O46" s="21">
        <v>4</v>
      </c>
      <c r="P46" s="41" t="s">
        <v>384</v>
      </c>
      <c r="Q46" s="2"/>
      <c r="R46" s="2"/>
      <c r="S46" s="2"/>
      <c r="T46" s="2"/>
    </row>
    <row r="47" spans="1:20">
      <c r="H47" s="70">
        <f>SUM(H2:H46)</f>
        <v>45</v>
      </c>
      <c r="L47" s="70">
        <f>SUM(L2:L46)</f>
        <v>26</v>
      </c>
    </row>
    <row r="48" spans="1:20">
      <c r="A48" s="65" t="s">
        <v>272</v>
      </c>
    </row>
    <row r="49" spans="2:16">
      <c r="B49" s="86"/>
      <c r="C49"/>
      <c r="D49"/>
      <c r="E49"/>
      <c r="F49"/>
      <c r="G49"/>
      <c r="H49"/>
      <c r="I49"/>
      <c r="J49"/>
      <c r="K49"/>
      <c r="L49"/>
      <c r="N49"/>
      <c r="O49"/>
      <c r="P49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J57"/>
  <sheetViews>
    <sheetView workbookViewId="0">
      <pane xSplit="1" topLeftCell="V1" activePane="topRight" state="frozen"/>
      <selection pane="topRight" activeCell="AG47" sqref="AG47"/>
    </sheetView>
  </sheetViews>
  <sheetFormatPr defaultColWidth="11" defaultRowHeight="15.6"/>
  <cols>
    <col min="1" max="1" width="29.8984375" bestFit="1" customWidth="1"/>
    <col min="2" max="2" width="20.3984375" bestFit="1" customWidth="1"/>
    <col min="35" max="35" width="14.59765625" style="42" bestFit="1" customWidth="1"/>
    <col min="36" max="36" width="8.09765625" style="42" bestFit="1" customWidth="1"/>
  </cols>
  <sheetData>
    <row r="1" spans="1:36">
      <c r="A1" s="11"/>
      <c r="B1" s="11"/>
      <c r="C1" s="535" t="s">
        <v>121</v>
      </c>
      <c r="D1" s="535"/>
      <c r="E1" s="535"/>
      <c r="F1" s="533" t="s">
        <v>42</v>
      </c>
      <c r="G1" s="533"/>
      <c r="H1" s="533"/>
      <c r="I1" s="533"/>
      <c r="J1" s="533"/>
      <c r="K1" s="532" t="s">
        <v>19</v>
      </c>
      <c r="L1" s="532"/>
      <c r="M1" s="533" t="s">
        <v>42</v>
      </c>
      <c r="N1" s="533"/>
      <c r="O1" s="533"/>
      <c r="P1" s="533"/>
      <c r="Q1" s="533"/>
      <c r="R1" s="532" t="s">
        <v>19</v>
      </c>
      <c r="S1" s="532"/>
      <c r="T1" s="533" t="s">
        <v>42</v>
      </c>
      <c r="U1" s="534"/>
      <c r="V1" s="534"/>
      <c r="W1" s="532" t="s">
        <v>19</v>
      </c>
      <c r="X1" s="532"/>
      <c r="Y1" s="533" t="s">
        <v>42</v>
      </c>
      <c r="Z1" s="534"/>
      <c r="AA1" s="534"/>
      <c r="AB1" s="534"/>
      <c r="AC1" s="534"/>
      <c r="AD1" s="534"/>
      <c r="AE1" s="534"/>
      <c r="AF1" s="534"/>
      <c r="AG1" s="534"/>
      <c r="AH1" s="526" t="s">
        <v>311</v>
      </c>
      <c r="AI1" s="527"/>
      <c r="AJ1" s="528"/>
    </row>
    <row r="2" spans="1:36">
      <c r="A2" s="13" t="s">
        <v>45</v>
      </c>
      <c r="B2" s="75" t="s">
        <v>53</v>
      </c>
      <c r="C2" s="14" t="s">
        <v>8</v>
      </c>
      <c r="D2" s="14" t="s">
        <v>20</v>
      </c>
      <c r="E2" s="14" t="s">
        <v>114</v>
      </c>
      <c r="F2" s="15" t="s">
        <v>115</v>
      </c>
      <c r="G2" s="15" t="s">
        <v>29</v>
      </c>
      <c r="H2" s="15" t="s">
        <v>25</v>
      </c>
      <c r="I2" s="15" t="s">
        <v>116</v>
      </c>
      <c r="J2" s="15" t="s">
        <v>23</v>
      </c>
      <c r="K2" s="16" t="s">
        <v>29</v>
      </c>
      <c r="L2" s="16" t="s">
        <v>117</v>
      </c>
      <c r="M2" s="17" t="s">
        <v>28</v>
      </c>
      <c r="N2" s="17" t="s">
        <v>24</v>
      </c>
      <c r="O2" s="17" t="s">
        <v>30</v>
      </c>
      <c r="P2" s="18" t="s">
        <v>118</v>
      </c>
      <c r="Q2" s="18" t="s">
        <v>27</v>
      </c>
      <c r="R2" s="16" t="s">
        <v>32</v>
      </c>
      <c r="S2" s="16" t="s">
        <v>32</v>
      </c>
      <c r="T2" s="18" t="s">
        <v>119</v>
      </c>
      <c r="U2" s="18" t="s">
        <v>119</v>
      </c>
      <c r="V2" s="18" t="s">
        <v>23</v>
      </c>
      <c r="W2" s="16" t="s">
        <v>117</v>
      </c>
      <c r="X2" s="16" t="s">
        <v>29</v>
      </c>
      <c r="Y2" s="19" t="s">
        <v>116</v>
      </c>
      <c r="Z2" s="19" t="s">
        <v>30</v>
      </c>
      <c r="AA2" s="19" t="s">
        <v>115</v>
      </c>
      <c r="AB2" s="19" t="s">
        <v>29</v>
      </c>
      <c r="AC2" s="19" t="s">
        <v>24</v>
      </c>
      <c r="AD2" s="19" t="s">
        <v>25</v>
      </c>
      <c r="AE2" s="19" t="s">
        <v>118</v>
      </c>
      <c r="AF2" s="19" t="s">
        <v>120</v>
      </c>
      <c r="AG2" s="19" t="s">
        <v>28</v>
      </c>
      <c r="AH2" s="12" t="s">
        <v>128</v>
      </c>
      <c r="AI2" s="12" t="s">
        <v>169</v>
      </c>
      <c r="AJ2" s="12" t="s">
        <v>170</v>
      </c>
    </row>
    <row r="3" spans="1:36">
      <c r="A3" s="9" t="s">
        <v>56</v>
      </c>
      <c r="B3" s="76" t="s">
        <v>93</v>
      </c>
      <c r="C3" s="21">
        <v>20</v>
      </c>
      <c r="D3" s="21">
        <v>20</v>
      </c>
      <c r="E3" s="27">
        <v>40</v>
      </c>
      <c r="F3" s="50"/>
      <c r="G3" s="50"/>
      <c r="H3" s="21">
        <v>40</v>
      </c>
      <c r="I3" s="21">
        <v>58</v>
      </c>
      <c r="J3" s="21">
        <v>40</v>
      </c>
      <c r="K3" s="61">
        <v>24</v>
      </c>
      <c r="L3" s="51"/>
      <c r="M3" s="21">
        <v>40</v>
      </c>
      <c r="N3" s="21">
        <v>65</v>
      </c>
      <c r="O3" s="21">
        <v>52</v>
      </c>
      <c r="P3" s="53"/>
      <c r="Q3" s="21">
        <v>52</v>
      </c>
      <c r="R3" s="21">
        <v>40</v>
      </c>
      <c r="S3" s="53"/>
      <c r="T3" s="21">
        <v>34</v>
      </c>
      <c r="U3" s="21">
        <v>59</v>
      </c>
      <c r="V3" s="53"/>
      <c r="W3" s="21">
        <v>53</v>
      </c>
      <c r="X3" s="21">
        <v>31</v>
      </c>
      <c r="Y3" s="21">
        <v>57</v>
      </c>
      <c r="Z3" s="21">
        <v>32</v>
      </c>
      <c r="AA3" s="21">
        <v>73</v>
      </c>
      <c r="AB3" s="21">
        <v>34</v>
      </c>
      <c r="AC3" s="21">
        <v>54</v>
      </c>
      <c r="AD3" s="53"/>
      <c r="AE3" s="21">
        <v>54</v>
      </c>
      <c r="AF3" s="21">
        <v>40</v>
      </c>
      <c r="AG3" s="21">
        <v>80</v>
      </c>
      <c r="AH3" s="21">
        <f>SUM(C3:AG3)</f>
        <v>1092</v>
      </c>
      <c r="AI3" s="21">
        <f>SUM(G3:J3,M3:Q3,T3:V3,Y3:AG3)</f>
        <v>864</v>
      </c>
      <c r="AJ3" s="21">
        <f>SUM(K3:L3,R3:S3,W3:X3)</f>
        <v>148</v>
      </c>
    </row>
    <row r="4" spans="1:36">
      <c r="A4" s="66" t="s">
        <v>270</v>
      </c>
      <c r="B4" s="77" t="s">
        <v>107</v>
      </c>
      <c r="C4" s="529" t="s">
        <v>273</v>
      </c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529"/>
      <c r="R4" s="529"/>
      <c r="S4" s="529"/>
      <c r="T4" s="529"/>
      <c r="U4" s="529"/>
      <c r="V4" s="529"/>
      <c r="W4" s="529"/>
      <c r="X4" s="529"/>
      <c r="Y4" s="21">
        <v>80</v>
      </c>
      <c r="Z4" s="43"/>
      <c r="AA4" s="21">
        <v>19</v>
      </c>
      <c r="AB4" s="43"/>
      <c r="AC4" s="43"/>
      <c r="AD4" s="43"/>
      <c r="AE4" s="43"/>
      <c r="AF4" s="43"/>
      <c r="AG4" s="43"/>
      <c r="AH4" s="21">
        <f>SUM(C4:AG4)</f>
        <v>99</v>
      </c>
      <c r="AI4" s="21">
        <f>SUM(Y4:AG4)</f>
        <v>99</v>
      </c>
      <c r="AJ4" s="21">
        <v>0</v>
      </c>
    </row>
    <row r="5" spans="1:36">
      <c r="A5" s="9" t="s">
        <v>57</v>
      </c>
      <c r="B5" s="76" t="s">
        <v>94</v>
      </c>
      <c r="C5" s="21">
        <v>49</v>
      </c>
      <c r="D5" s="21">
        <v>40</v>
      </c>
      <c r="E5" s="21">
        <v>20</v>
      </c>
      <c r="F5" s="50"/>
      <c r="G5" s="21">
        <v>10</v>
      </c>
      <c r="H5" s="50"/>
      <c r="I5" s="21">
        <v>17</v>
      </c>
      <c r="J5" s="50"/>
      <c r="K5" s="21">
        <v>53</v>
      </c>
      <c r="L5" s="53"/>
      <c r="M5" s="21">
        <v>14</v>
      </c>
      <c r="N5" s="21">
        <v>11</v>
      </c>
      <c r="O5" s="64" t="s">
        <v>204</v>
      </c>
      <c r="P5" s="21">
        <v>16</v>
      </c>
      <c r="Q5" s="21">
        <v>9</v>
      </c>
      <c r="R5" s="53"/>
      <c r="S5" s="21">
        <v>20</v>
      </c>
      <c r="T5" s="53"/>
      <c r="U5" s="53"/>
      <c r="V5" s="21">
        <v>80</v>
      </c>
      <c r="W5" s="21">
        <v>8</v>
      </c>
      <c r="X5" s="21">
        <v>5</v>
      </c>
      <c r="Y5" s="53"/>
      <c r="Z5" s="21">
        <v>25</v>
      </c>
      <c r="AA5" s="53"/>
      <c r="AB5" s="21">
        <v>8</v>
      </c>
      <c r="AC5" s="53"/>
      <c r="AD5" s="53"/>
      <c r="AE5" s="21">
        <v>57</v>
      </c>
      <c r="AF5" s="53"/>
      <c r="AG5" s="53"/>
      <c r="AH5" s="21">
        <f>SUM(C5:AG5)</f>
        <v>442</v>
      </c>
      <c r="AI5" s="21">
        <f>SUM(F5:J5,M5:Q5,T5:V5,Y5:AG5)</f>
        <v>247</v>
      </c>
      <c r="AJ5" s="21">
        <f t="shared" ref="AJ5:AJ47" si="0">SUM(K5:L5,R5:S5,W5:X5)</f>
        <v>86</v>
      </c>
    </row>
    <row r="6" spans="1:36">
      <c r="A6" s="9" t="s">
        <v>58</v>
      </c>
      <c r="B6" s="76" t="s">
        <v>95</v>
      </c>
      <c r="C6" s="21">
        <v>40</v>
      </c>
      <c r="D6" s="21">
        <v>40</v>
      </c>
      <c r="E6" s="50"/>
      <c r="F6" s="50"/>
      <c r="G6" s="21">
        <v>67</v>
      </c>
      <c r="H6" s="21">
        <v>6</v>
      </c>
      <c r="I6" s="50"/>
      <c r="J6" s="21">
        <v>29</v>
      </c>
      <c r="K6" s="50"/>
      <c r="L6" s="21">
        <v>19</v>
      </c>
      <c r="M6" s="51" t="s">
        <v>198</v>
      </c>
      <c r="N6" s="21">
        <v>80</v>
      </c>
      <c r="O6" s="51"/>
      <c r="P6" s="51"/>
      <c r="Q6" s="51"/>
      <c r="R6" s="53"/>
      <c r="S6" s="53"/>
      <c r="T6" s="53"/>
      <c r="U6" s="21">
        <v>27</v>
      </c>
      <c r="V6" s="21">
        <v>73</v>
      </c>
      <c r="W6" s="21">
        <v>15</v>
      </c>
      <c r="X6" s="53"/>
      <c r="Y6" s="21">
        <v>48</v>
      </c>
      <c r="Z6" s="21">
        <v>72</v>
      </c>
      <c r="AA6" s="49">
        <v>70</v>
      </c>
      <c r="AB6" s="21">
        <v>80</v>
      </c>
      <c r="AC6" s="21">
        <v>80</v>
      </c>
      <c r="AD6" s="51" t="s">
        <v>198</v>
      </c>
      <c r="AE6" s="53"/>
      <c r="AF6" s="21">
        <v>58</v>
      </c>
      <c r="AG6" s="21">
        <v>80</v>
      </c>
      <c r="AH6" s="21">
        <f t="shared" ref="AH6:AH47" si="1">SUM(C6:AG6)</f>
        <v>884</v>
      </c>
      <c r="AI6" s="21">
        <f>SUM(F6:J6,M6:Q6,T6:V6,Y6:AG6)</f>
        <v>770</v>
      </c>
      <c r="AJ6" s="21">
        <f t="shared" si="0"/>
        <v>34</v>
      </c>
    </row>
    <row r="7" spans="1:36">
      <c r="A7" s="9" t="s">
        <v>59</v>
      </c>
      <c r="B7" s="76" t="s">
        <v>94</v>
      </c>
      <c r="C7" s="21">
        <v>40</v>
      </c>
      <c r="D7" s="51"/>
      <c r="E7" s="51"/>
      <c r="F7" s="51"/>
      <c r="G7" s="21">
        <v>75</v>
      </c>
      <c r="H7" s="21">
        <v>80</v>
      </c>
      <c r="I7" s="52">
        <v>70</v>
      </c>
      <c r="J7" s="21">
        <v>59</v>
      </c>
      <c r="K7" s="52">
        <v>70</v>
      </c>
      <c r="L7" s="21">
        <v>40</v>
      </c>
      <c r="M7" s="53"/>
      <c r="N7" s="79" t="s">
        <v>203</v>
      </c>
      <c r="O7" s="79" t="s">
        <v>203</v>
      </c>
      <c r="P7" s="79" t="s">
        <v>203</v>
      </c>
      <c r="Q7" s="21">
        <v>80</v>
      </c>
      <c r="R7" s="49">
        <v>62</v>
      </c>
      <c r="S7" s="53"/>
      <c r="T7" s="21">
        <v>80</v>
      </c>
      <c r="U7" s="49">
        <v>70</v>
      </c>
      <c r="V7" s="51"/>
      <c r="W7" s="21">
        <v>80</v>
      </c>
      <c r="X7" s="21">
        <v>80</v>
      </c>
      <c r="Y7" s="21">
        <v>80</v>
      </c>
      <c r="Z7" s="21">
        <v>80</v>
      </c>
      <c r="AA7" s="79" t="s">
        <v>203</v>
      </c>
      <c r="AB7" s="49">
        <v>76</v>
      </c>
      <c r="AC7" s="61">
        <v>29</v>
      </c>
      <c r="AD7" s="74"/>
      <c r="AE7" s="74"/>
      <c r="AF7" s="21">
        <v>79</v>
      </c>
      <c r="AG7" s="21">
        <v>80</v>
      </c>
      <c r="AH7" s="21">
        <f t="shared" si="1"/>
        <v>1310</v>
      </c>
      <c r="AI7" s="21">
        <f>SUM(F7:J8,M7:Q7,T7:V7,Y7:AG7)</f>
        <v>938</v>
      </c>
      <c r="AJ7" s="21">
        <f t="shared" si="0"/>
        <v>332</v>
      </c>
    </row>
    <row r="8" spans="1:36">
      <c r="A8" s="9" t="s">
        <v>60</v>
      </c>
      <c r="B8" s="76" t="s">
        <v>96</v>
      </c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21">
        <v>53</v>
      </c>
      <c r="Z8" s="21">
        <v>55</v>
      </c>
      <c r="AA8" s="21">
        <v>80</v>
      </c>
      <c r="AB8" s="21">
        <v>80</v>
      </c>
      <c r="AC8" s="74"/>
      <c r="AD8" s="21">
        <v>80</v>
      </c>
      <c r="AE8" s="21">
        <v>80</v>
      </c>
      <c r="AF8" s="21">
        <v>80</v>
      </c>
      <c r="AG8" s="21">
        <v>80</v>
      </c>
      <c r="AH8" s="21">
        <f t="shared" si="1"/>
        <v>588</v>
      </c>
      <c r="AI8" s="21">
        <f t="shared" ref="AI8:AI46" si="2">SUM(F8:J8,M8:Q8,T8:V8,Y8:AG8)</f>
        <v>588</v>
      </c>
      <c r="AJ8" s="21">
        <f t="shared" si="0"/>
        <v>0</v>
      </c>
    </row>
    <row r="9" spans="1:36">
      <c r="A9" s="9" t="s">
        <v>61</v>
      </c>
      <c r="B9" s="76" t="s">
        <v>97</v>
      </c>
      <c r="C9" s="51"/>
      <c r="D9" s="21">
        <v>30</v>
      </c>
      <c r="E9" s="21">
        <v>12</v>
      </c>
      <c r="F9" s="50"/>
      <c r="G9" s="50"/>
      <c r="H9" s="21">
        <v>35</v>
      </c>
      <c r="I9" s="21">
        <v>24</v>
      </c>
      <c r="J9" s="50"/>
      <c r="K9" s="51"/>
      <c r="L9" s="51"/>
      <c r="M9" s="51"/>
      <c r="N9" s="21">
        <v>10</v>
      </c>
      <c r="O9" s="51"/>
      <c r="P9" s="21">
        <v>6</v>
      </c>
      <c r="Q9" s="21">
        <v>30</v>
      </c>
      <c r="R9" s="21">
        <v>40</v>
      </c>
      <c r="S9" s="53"/>
      <c r="T9" s="21">
        <v>73</v>
      </c>
      <c r="U9" s="21">
        <v>80</v>
      </c>
      <c r="V9" s="48">
        <v>68</v>
      </c>
      <c r="W9" s="49">
        <v>55</v>
      </c>
      <c r="X9" s="53"/>
      <c r="Y9" s="79" t="s">
        <v>203</v>
      </c>
      <c r="Z9" s="21">
        <v>80</v>
      </c>
      <c r="AA9" s="21">
        <v>40</v>
      </c>
      <c r="AB9" s="21">
        <v>80</v>
      </c>
      <c r="AC9" s="21">
        <v>58</v>
      </c>
      <c r="AD9" s="21">
        <v>57</v>
      </c>
      <c r="AE9" s="74"/>
      <c r="AF9" s="53"/>
      <c r="AG9" s="51"/>
      <c r="AH9" s="21">
        <f t="shared" si="1"/>
        <v>778</v>
      </c>
      <c r="AI9" s="21">
        <f>SUM(F9:J9,M9:Q9,T9:U9,Y9:AG9)</f>
        <v>573</v>
      </c>
      <c r="AJ9" s="21">
        <f t="shared" si="0"/>
        <v>95</v>
      </c>
    </row>
    <row r="10" spans="1:36">
      <c r="A10" s="9" t="s">
        <v>62</v>
      </c>
      <c r="B10" s="76" t="s">
        <v>94</v>
      </c>
      <c r="C10" s="21">
        <v>40</v>
      </c>
      <c r="D10" s="21">
        <v>60</v>
      </c>
      <c r="E10" s="21">
        <v>14</v>
      </c>
      <c r="F10" s="21">
        <v>63</v>
      </c>
      <c r="G10" s="21">
        <v>29</v>
      </c>
      <c r="H10" s="21">
        <v>40</v>
      </c>
      <c r="I10" s="21">
        <v>32</v>
      </c>
      <c r="J10" s="21">
        <v>80</v>
      </c>
      <c r="K10" s="50"/>
      <c r="L10" s="52">
        <v>13</v>
      </c>
      <c r="M10" s="21">
        <v>59</v>
      </c>
      <c r="N10" s="21">
        <v>15</v>
      </c>
      <c r="O10" s="21">
        <v>40</v>
      </c>
      <c r="P10" s="21">
        <v>80</v>
      </c>
      <c r="Q10" s="21">
        <v>30</v>
      </c>
      <c r="R10" s="21">
        <v>23</v>
      </c>
      <c r="S10" s="53"/>
      <c r="T10" s="53"/>
      <c r="U10" s="21">
        <v>3</v>
      </c>
      <c r="V10" s="21">
        <v>19</v>
      </c>
      <c r="W10" s="21">
        <v>30</v>
      </c>
      <c r="X10" s="21">
        <v>75</v>
      </c>
      <c r="Y10" s="21">
        <v>27</v>
      </c>
      <c r="Z10" s="53"/>
      <c r="AA10" s="21">
        <v>7</v>
      </c>
      <c r="AB10" s="21">
        <v>11</v>
      </c>
      <c r="AC10" s="21">
        <v>80</v>
      </c>
      <c r="AD10" s="64" t="s">
        <v>204</v>
      </c>
      <c r="AE10" s="53"/>
      <c r="AF10" s="21">
        <v>40</v>
      </c>
      <c r="AG10" s="64" t="s">
        <v>204</v>
      </c>
      <c r="AH10" s="21">
        <f t="shared" si="1"/>
        <v>910</v>
      </c>
      <c r="AI10" s="21">
        <f t="shared" si="2"/>
        <v>655</v>
      </c>
      <c r="AJ10" s="21">
        <f t="shared" si="0"/>
        <v>141</v>
      </c>
    </row>
    <row r="11" spans="1:36">
      <c r="A11" s="66" t="s">
        <v>225</v>
      </c>
      <c r="B11" s="77" t="s">
        <v>107</v>
      </c>
      <c r="C11" s="530" t="s">
        <v>228</v>
      </c>
      <c r="D11" s="530"/>
      <c r="E11" s="530"/>
      <c r="F11" s="530"/>
      <c r="G11" s="530"/>
      <c r="H11" s="530"/>
      <c r="I11" s="530"/>
      <c r="J11" s="530"/>
      <c r="K11" s="530"/>
      <c r="L11" s="530"/>
      <c r="M11" s="530"/>
      <c r="N11" s="530"/>
      <c r="O11" s="21">
        <v>80</v>
      </c>
      <c r="P11" s="43"/>
      <c r="Q11" s="43"/>
      <c r="R11" s="43"/>
      <c r="S11" s="43"/>
      <c r="T11" s="43"/>
      <c r="U11" s="43"/>
      <c r="V11" s="43"/>
      <c r="W11" s="43"/>
      <c r="X11" s="43"/>
      <c r="Y11" s="21">
        <v>80</v>
      </c>
      <c r="Z11" s="43"/>
      <c r="AA11" s="43"/>
      <c r="AB11" s="43"/>
      <c r="AC11" s="43"/>
      <c r="AD11" s="43"/>
      <c r="AE11" s="43"/>
      <c r="AF11" s="43"/>
      <c r="AG11" s="43"/>
      <c r="AH11" s="21">
        <f>SUM(C11:AG11)</f>
        <v>160</v>
      </c>
      <c r="AI11" s="21">
        <f>SUM(Y11:AG11,T11:V11,C11:Q11)</f>
        <v>160</v>
      </c>
      <c r="AJ11" s="21">
        <f>SUM(W11:X11)</f>
        <v>0</v>
      </c>
    </row>
    <row r="12" spans="1:36">
      <c r="A12" s="9" t="s">
        <v>63</v>
      </c>
      <c r="B12" s="76" t="s">
        <v>94</v>
      </c>
      <c r="C12" s="21">
        <v>31</v>
      </c>
      <c r="D12" s="21">
        <v>64</v>
      </c>
      <c r="E12" s="21">
        <v>68</v>
      </c>
      <c r="F12" s="21">
        <v>80</v>
      </c>
      <c r="G12" s="51"/>
      <c r="H12" s="51"/>
      <c r="I12" s="51"/>
      <c r="J12" s="51"/>
      <c r="K12" s="51"/>
      <c r="L12" s="51"/>
      <c r="M12" s="51"/>
      <c r="N12" s="51"/>
      <c r="O12" s="21">
        <v>17</v>
      </c>
      <c r="P12" s="21">
        <v>53</v>
      </c>
      <c r="Q12" s="21">
        <v>71</v>
      </c>
      <c r="R12" s="21">
        <v>52</v>
      </c>
      <c r="S12" s="21">
        <v>60</v>
      </c>
      <c r="T12" s="21">
        <v>80</v>
      </c>
      <c r="U12" s="21">
        <v>54</v>
      </c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21">
        <f t="shared" si="1"/>
        <v>630</v>
      </c>
      <c r="AI12" s="21">
        <f t="shared" si="2"/>
        <v>355</v>
      </c>
      <c r="AJ12" s="21">
        <f t="shared" si="0"/>
        <v>112</v>
      </c>
    </row>
    <row r="13" spans="1:36">
      <c r="A13" s="9" t="s">
        <v>64</v>
      </c>
      <c r="B13" s="76" t="s">
        <v>96</v>
      </c>
      <c r="C13" s="51"/>
      <c r="D13" s="21">
        <v>40</v>
      </c>
      <c r="E13" s="21">
        <v>20</v>
      </c>
      <c r="F13" s="21">
        <v>17</v>
      </c>
      <c r="G13" s="50"/>
      <c r="H13" s="21">
        <v>15</v>
      </c>
      <c r="I13" s="51"/>
      <c r="J13" s="51"/>
      <c r="K13" s="50"/>
      <c r="L13" s="53"/>
      <c r="M13" s="21">
        <v>21</v>
      </c>
      <c r="N13" s="21">
        <v>65</v>
      </c>
      <c r="O13" s="21">
        <v>40</v>
      </c>
      <c r="P13" s="51"/>
      <c r="Q13" s="51"/>
      <c r="R13" s="53"/>
      <c r="S13" s="53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21">
        <f t="shared" si="1"/>
        <v>218</v>
      </c>
      <c r="AI13" s="21">
        <f t="shared" si="2"/>
        <v>158</v>
      </c>
      <c r="AJ13" s="21">
        <f t="shared" si="0"/>
        <v>0</v>
      </c>
    </row>
    <row r="14" spans="1:36">
      <c r="A14" s="10" t="s">
        <v>54</v>
      </c>
      <c r="B14" s="78" t="s">
        <v>99</v>
      </c>
      <c r="C14" s="21">
        <v>60</v>
      </c>
      <c r="D14" s="21">
        <v>40</v>
      </c>
      <c r="E14" s="21">
        <v>22</v>
      </c>
      <c r="F14" s="21">
        <v>40</v>
      </c>
      <c r="G14" s="21">
        <v>13</v>
      </c>
      <c r="H14" s="21">
        <v>80</v>
      </c>
      <c r="I14" s="50"/>
      <c r="J14" s="21">
        <v>51</v>
      </c>
      <c r="K14" s="50"/>
      <c r="L14" s="53"/>
      <c r="M14" s="21">
        <v>57</v>
      </c>
      <c r="N14" s="21">
        <v>70</v>
      </c>
      <c r="O14" s="51"/>
      <c r="P14" s="51"/>
      <c r="Q14" s="51"/>
      <c r="R14" s="51"/>
      <c r="S14" s="51"/>
      <c r="T14" s="53"/>
      <c r="U14" s="53"/>
      <c r="V14" s="21">
        <v>7</v>
      </c>
      <c r="W14" s="53"/>
      <c r="X14" s="64" t="s">
        <v>204</v>
      </c>
      <c r="Y14" s="21">
        <v>14</v>
      </c>
      <c r="Z14" s="21">
        <v>8</v>
      </c>
      <c r="AA14" s="21">
        <v>80</v>
      </c>
      <c r="AB14" s="21">
        <v>13</v>
      </c>
      <c r="AC14" s="21">
        <v>32</v>
      </c>
      <c r="AD14" s="53"/>
      <c r="AE14" s="21">
        <v>10</v>
      </c>
      <c r="AF14" s="53"/>
      <c r="AG14" s="53"/>
      <c r="AH14" s="21">
        <f t="shared" si="1"/>
        <v>597</v>
      </c>
      <c r="AI14" s="21">
        <f t="shared" si="2"/>
        <v>475</v>
      </c>
      <c r="AJ14" s="21">
        <f t="shared" si="0"/>
        <v>0</v>
      </c>
    </row>
    <row r="15" spans="1:36">
      <c r="A15" s="9" t="s">
        <v>65</v>
      </c>
      <c r="B15" s="76" t="s">
        <v>98</v>
      </c>
      <c r="C15" s="21">
        <v>40</v>
      </c>
      <c r="D15" s="21">
        <v>40</v>
      </c>
      <c r="E15" s="21">
        <v>40</v>
      </c>
      <c r="F15" s="21">
        <v>12</v>
      </c>
      <c r="G15" s="21">
        <v>51</v>
      </c>
      <c r="H15" s="21">
        <v>35</v>
      </c>
      <c r="I15" s="21">
        <v>76</v>
      </c>
      <c r="J15" s="49">
        <v>59</v>
      </c>
      <c r="K15" s="51"/>
      <c r="L15" s="51"/>
      <c r="M15" s="51"/>
      <c r="N15" s="51"/>
      <c r="O15" s="64" t="s">
        <v>204</v>
      </c>
      <c r="P15" s="21">
        <v>65</v>
      </c>
      <c r="Q15" s="21">
        <v>18</v>
      </c>
      <c r="R15" s="21">
        <v>12</v>
      </c>
      <c r="S15" s="21">
        <v>50</v>
      </c>
      <c r="T15" s="21">
        <v>14</v>
      </c>
      <c r="U15" s="21">
        <v>59</v>
      </c>
      <c r="V15" s="21">
        <v>40</v>
      </c>
      <c r="W15" s="21">
        <v>53</v>
      </c>
      <c r="X15" s="21">
        <v>40</v>
      </c>
      <c r="Y15" s="21">
        <v>32</v>
      </c>
      <c r="Z15" s="21">
        <v>80</v>
      </c>
      <c r="AA15" s="21">
        <v>66</v>
      </c>
      <c r="AB15" s="21">
        <v>77</v>
      </c>
      <c r="AC15" s="21">
        <v>54</v>
      </c>
      <c r="AD15" s="21">
        <v>11</v>
      </c>
      <c r="AE15" s="21">
        <v>54</v>
      </c>
      <c r="AF15" s="21">
        <v>47</v>
      </c>
      <c r="AG15" s="64" t="s">
        <v>204</v>
      </c>
      <c r="AH15" s="21">
        <f t="shared" si="1"/>
        <v>1125</v>
      </c>
      <c r="AI15" s="21">
        <f t="shared" si="2"/>
        <v>850</v>
      </c>
      <c r="AJ15" s="21">
        <f t="shared" si="0"/>
        <v>155</v>
      </c>
    </row>
    <row r="16" spans="1:36">
      <c r="A16" s="9" t="s">
        <v>66</v>
      </c>
      <c r="B16" s="76" t="s">
        <v>94</v>
      </c>
      <c r="C16" s="21">
        <v>60</v>
      </c>
      <c r="D16" s="21">
        <v>60</v>
      </c>
      <c r="E16" s="21">
        <v>80</v>
      </c>
      <c r="F16" s="21">
        <v>80</v>
      </c>
      <c r="G16" s="21">
        <v>70</v>
      </c>
      <c r="H16" s="50"/>
      <c r="I16" s="52">
        <v>53</v>
      </c>
      <c r="J16" s="51"/>
      <c r="K16" s="50"/>
      <c r="L16" s="21">
        <v>40</v>
      </c>
      <c r="M16" s="21">
        <v>66</v>
      </c>
      <c r="N16" s="21">
        <v>78</v>
      </c>
      <c r="O16" s="21">
        <v>80</v>
      </c>
      <c r="P16" s="21">
        <v>42</v>
      </c>
      <c r="Q16" s="21">
        <v>50</v>
      </c>
      <c r="R16" s="53"/>
      <c r="S16" s="48">
        <v>25</v>
      </c>
      <c r="T16" s="53"/>
      <c r="U16" s="21">
        <v>26</v>
      </c>
      <c r="V16" s="51"/>
      <c r="W16" s="51"/>
      <c r="X16" s="51"/>
      <c r="Y16" s="21">
        <v>40</v>
      </c>
      <c r="Z16" s="21">
        <v>58</v>
      </c>
      <c r="AA16" s="21">
        <v>21</v>
      </c>
      <c r="AB16" s="53"/>
      <c r="AC16" s="21">
        <v>51</v>
      </c>
      <c r="AD16" s="53"/>
      <c r="AE16" s="21">
        <v>20</v>
      </c>
      <c r="AF16" s="21">
        <v>12</v>
      </c>
      <c r="AG16" s="21">
        <v>2</v>
      </c>
      <c r="AH16" s="21">
        <f t="shared" si="1"/>
        <v>1014</v>
      </c>
      <c r="AI16" s="21">
        <f t="shared" si="2"/>
        <v>749</v>
      </c>
      <c r="AJ16" s="21">
        <f t="shared" si="0"/>
        <v>65</v>
      </c>
    </row>
    <row r="17" spans="1:36">
      <c r="A17" s="9" t="s">
        <v>67</v>
      </c>
      <c r="B17" s="76" t="s">
        <v>93</v>
      </c>
      <c r="C17" s="21">
        <v>35</v>
      </c>
      <c r="D17" s="21">
        <v>20</v>
      </c>
      <c r="E17" s="50"/>
      <c r="F17" s="21">
        <v>29</v>
      </c>
      <c r="G17" s="21">
        <v>16</v>
      </c>
      <c r="H17" s="21">
        <v>40</v>
      </c>
      <c r="I17" s="50"/>
      <c r="J17" s="50"/>
      <c r="K17" s="50"/>
      <c r="L17" s="53"/>
      <c r="M17" s="51"/>
      <c r="N17" s="21">
        <v>1</v>
      </c>
      <c r="O17" s="64" t="s">
        <v>204</v>
      </c>
      <c r="P17" s="21">
        <v>27</v>
      </c>
      <c r="Q17" s="21">
        <v>28</v>
      </c>
      <c r="R17" s="53"/>
      <c r="S17" s="21">
        <v>32</v>
      </c>
      <c r="T17" s="53"/>
      <c r="U17" s="53"/>
      <c r="V17" s="21">
        <v>40</v>
      </c>
      <c r="W17" s="53"/>
      <c r="X17" s="53"/>
      <c r="Y17" s="64" t="s">
        <v>204</v>
      </c>
      <c r="Z17" s="21">
        <v>48</v>
      </c>
      <c r="AA17" s="21">
        <v>7</v>
      </c>
      <c r="AB17" s="21">
        <v>46</v>
      </c>
      <c r="AC17" s="21">
        <v>26</v>
      </c>
      <c r="AD17" s="21">
        <v>57</v>
      </c>
      <c r="AE17" s="21">
        <v>26</v>
      </c>
      <c r="AF17" s="21">
        <v>40</v>
      </c>
      <c r="AG17" s="81" t="s">
        <v>204</v>
      </c>
      <c r="AH17" s="21">
        <f t="shared" si="1"/>
        <v>518</v>
      </c>
      <c r="AI17" s="21">
        <f t="shared" si="2"/>
        <v>431</v>
      </c>
      <c r="AJ17" s="21">
        <f t="shared" si="0"/>
        <v>32</v>
      </c>
    </row>
    <row r="18" spans="1:36">
      <c r="A18" s="9" t="s">
        <v>68</v>
      </c>
      <c r="B18" s="76" t="s">
        <v>93</v>
      </c>
      <c r="C18" s="50"/>
      <c r="D18" s="21">
        <v>20</v>
      </c>
      <c r="E18" s="50"/>
      <c r="F18" s="50"/>
      <c r="G18" s="50"/>
      <c r="H18" s="50"/>
      <c r="I18" s="21">
        <v>27</v>
      </c>
      <c r="J18" s="50"/>
      <c r="K18" s="21">
        <v>27</v>
      </c>
      <c r="L18" s="21">
        <v>23</v>
      </c>
      <c r="M18" s="53"/>
      <c r="N18" s="21">
        <v>15</v>
      </c>
      <c r="O18" s="53"/>
      <c r="P18" s="53"/>
      <c r="Q18" s="21">
        <v>28</v>
      </c>
      <c r="R18" s="53"/>
      <c r="S18" s="21">
        <v>40</v>
      </c>
      <c r="T18" s="49">
        <v>42</v>
      </c>
      <c r="U18" s="53"/>
      <c r="V18" s="21">
        <v>40</v>
      </c>
      <c r="W18" s="51"/>
      <c r="X18" s="53"/>
      <c r="Y18" s="53"/>
      <c r="Z18" s="21">
        <v>29</v>
      </c>
      <c r="AA18" s="21">
        <v>26</v>
      </c>
      <c r="AB18" s="53"/>
      <c r="AC18" s="51"/>
      <c r="AD18" s="51"/>
      <c r="AE18" s="51"/>
      <c r="AF18" s="51"/>
      <c r="AG18" s="51"/>
      <c r="AH18" s="21">
        <f t="shared" si="1"/>
        <v>317</v>
      </c>
      <c r="AI18" s="21">
        <f t="shared" si="2"/>
        <v>207</v>
      </c>
      <c r="AJ18" s="21">
        <f t="shared" si="0"/>
        <v>90</v>
      </c>
    </row>
    <row r="19" spans="1:36">
      <c r="A19" s="9" t="s">
        <v>69</v>
      </c>
      <c r="B19" s="76" t="s">
        <v>94</v>
      </c>
      <c r="C19" s="52">
        <v>30</v>
      </c>
      <c r="D19" s="21">
        <v>40</v>
      </c>
      <c r="E19" s="21">
        <v>42</v>
      </c>
      <c r="F19" s="21">
        <v>8</v>
      </c>
      <c r="G19" s="50"/>
      <c r="H19" s="21">
        <v>40</v>
      </c>
      <c r="I19" s="50"/>
      <c r="J19" s="21">
        <v>21</v>
      </c>
      <c r="K19" s="21">
        <v>27</v>
      </c>
      <c r="L19" s="21">
        <v>80</v>
      </c>
      <c r="M19" s="21">
        <v>80</v>
      </c>
      <c r="N19" s="49">
        <v>61</v>
      </c>
      <c r="O19" s="21">
        <v>63</v>
      </c>
      <c r="P19" s="21">
        <v>65</v>
      </c>
      <c r="Q19" s="53"/>
      <c r="R19" s="21">
        <v>28</v>
      </c>
      <c r="S19" s="49">
        <v>72</v>
      </c>
      <c r="T19" s="21">
        <v>28</v>
      </c>
      <c r="U19" s="53"/>
      <c r="V19" s="21">
        <v>80</v>
      </c>
      <c r="W19" s="21">
        <v>80</v>
      </c>
      <c r="X19" s="21">
        <v>60</v>
      </c>
      <c r="Y19" s="49">
        <v>30</v>
      </c>
      <c r="Z19" s="53"/>
      <c r="AA19" s="21">
        <v>80</v>
      </c>
      <c r="AB19" s="21">
        <v>61</v>
      </c>
      <c r="AC19" s="51"/>
      <c r="AD19" s="21">
        <v>80</v>
      </c>
      <c r="AE19" s="21">
        <v>80</v>
      </c>
      <c r="AF19" s="21">
        <v>68</v>
      </c>
      <c r="AG19" s="21">
        <v>80</v>
      </c>
      <c r="AH19" s="21">
        <f t="shared" si="1"/>
        <v>1384</v>
      </c>
      <c r="AI19" s="21">
        <f t="shared" si="2"/>
        <v>925</v>
      </c>
      <c r="AJ19" s="21">
        <f t="shared" si="0"/>
        <v>347</v>
      </c>
    </row>
    <row r="20" spans="1:36">
      <c r="A20" s="10" t="s">
        <v>55</v>
      </c>
      <c r="B20" s="78" t="s">
        <v>100</v>
      </c>
      <c r="C20" s="21">
        <v>30</v>
      </c>
      <c r="D20" s="21">
        <v>30</v>
      </c>
      <c r="E20" s="21">
        <v>50</v>
      </c>
      <c r="F20" s="21">
        <v>51</v>
      </c>
      <c r="G20" s="21">
        <v>51</v>
      </c>
      <c r="H20" s="21">
        <v>54</v>
      </c>
      <c r="I20" s="50"/>
      <c r="J20" s="21">
        <v>29</v>
      </c>
      <c r="K20" s="21">
        <v>27</v>
      </c>
      <c r="L20" s="21">
        <v>54</v>
      </c>
      <c r="M20" s="51"/>
      <c r="N20" s="51"/>
      <c r="O20" s="51"/>
      <c r="P20" s="21">
        <v>33</v>
      </c>
      <c r="Q20" s="21">
        <v>52</v>
      </c>
      <c r="R20" s="21">
        <v>40</v>
      </c>
      <c r="S20" s="53"/>
      <c r="T20" s="21">
        <v>52</v>
      </c>
      <c r="U20" s="53"/>
      <c r="V20" s="21">
        <v>40</v>
      </c>
      <c r="W20" s="21">
        <v>34</v>
      </c>
      <c r="X20" s="21">
        <v>40</v>
      </c>
      <c r="Y20" s="21">
        <v>31</v>
      </c>
      <c r="Z20" s="21">
        <v>29</v>
      </c>
      <c r="AA20" s="21">
        <v>46</v>
      </c>
      <c r="AB20" s="21">
        <v>32</v>
      </c>
      <c r="AC20" s="21">
        <v>58</v>
      </c>
      <c r="AD20" s="53"/>
      <c r="AE20" s="21">
        <v>40</v>
      </c>
      <c r="AF20" s="49">
        <v>27</v>
      </c>
      <c r="AG20" s="53"/>
      <c r="AH20" s="21">
        <f t="shared" si="1"/>
        <v>930</v>
      </c>
      <c r="AI20" s="21">
        <f t="shared" si="2"/>
        <v>625</v>
      </c>
      <c r="AJ20" s="21">
        <f t="shared" si="0"/>
        <v>195</v>
      </c>
    </row>
    <row r="21" spans="1:36">
      <c r="A21" s="9" t="s">
        <v>70</v>
      </c>
      <c r="B21" s="76" t="s">
        <v>99</v>
      </c>
      <c r="C21" s="21">
        <v>60</v>
      </c>
      <c r="D21" s="21">
        <v>40</v>
      </c>
      <c r="E21" s="21">
        <v>80</v>
      </c>
      <c r="F21" s="21">
        <v>40</v>
      </c>
      <c r="G21" s="21">
        <v>80</v>
      </c>
      <c r="H21" s="51"/>
      <c r="I21" s="21">
        <v>40</v>
      </c>
      <c r="J21" s="21">
        <v>80</v>
      </c>
      <c r="K21" s="21">
        <v>80</v>
      </c>
      <c r="L21" s="21">
        <v>80</v>
      </c>
      <c r="M21" s="21">
        <v>51</v>
      </c>
      <c r="N21" s="51"/>
      <c r="O21" s="51"/>
      <c r="P21" s="21">
        <v>74</v>
      </c>
      <c r="Q21" s="21">
        <v>80</v>
      </c>
      <c r="R21" s="21">
        <v>61</v>
      </c>
      <c r="S21" s="49">
        <v>30</v>
      </c>
      <c r="T21" s="53"/>
      <c r="U21" s="21">
        <v>80</v>
      </c>
      <c r="V21" s="21">
        <v>80</v>
      </c>
      <c r="W21" s="21">
        <v>80</v>
      </c>
      <c r="X21" s="53"/>
      <c r="Y21" s="79" t="s">
        <v>203</v>
      </c>
      <c r="Z21" s="21">
        <v>80</v>
      </c>
      <c r="AA21" s="79" t="s">
        <v>203</v>
      </c>
      <c r="AB21" s="21">
        <v>80</v>
      </c>
      <c r="AC21" s="53"/>
      <c r="AD21" s="21">
        <v>80</v>
      </c>
      <c r="AE21" s="21">
        <v>35</v>
      </c>
      <c r="AF21" s="51"/>
      <c r="AG21" s="21">
        <v>80</v>
      </c>
      <c r="AH21" s="21">
        <f t="shared" si="1"/>
        <v>1471</v>
      </c>
      <c r="AI21" s="21">
        <f>SUM(F21:J21,M21:Q21,T21:U21,Y21:AG21)</f>
        <v>880</v>
      </c>
      <c r="AJ21" s="21">
        <f t="shared" si="0"/>
        <v>331</v>
      </c>
    </row>
    <row r="22" spans="1:36">
      <c r="A22" s="9" t="s">
        <v>71</v>
      </c>
      <c r="B22" s="76" t="s">
        <v>96</v>
      </c>
      <c r="C22" s="21">
        <v>60</v>
      </c>
      <c r="D22" s="21">
        <v>40</v>
      </c>
      <c r="E22" s="21">
        <v>80</v>
      </c>
      <c r="F22" s="21">
        <v>80</v>
      </c>
      <c r="G22" s="21">
        <v>80</v>
      </c>
      <c r="H22" s="52">
        <v>55</v>
      </c>
      <c r="I22" s="21">
        <v>80</v>
      </c>
      <c r="J22" s="21">
        <v>80</v>
      </c>
      <c r="K22" s="21">
        <v>80</v>
      </c>
      <c r="L22" s="21">
        <v>57</v>
      </c>
      <c r="M22" s="53"/>
      <c r="N22" s="79" t="s">
        <v>203</v>
      </c>
      <c r="O22" s="79" t="s">
        <v>203</v>
      </c>
      <c r="P22" s="79" t="s">
        <v>203</v>
      </c>
      <c r="Q22" s="49">
        <v>70</v>
      </c>
      <c r="R22" s="21">
        <v>80</v>
      </c>
      <c r="S22" s="53"/>
      <c r="T22" s="21">
        <v>80</v>
      </c>
      <c r="U22" s="21">
        <v>80</v>
      </c>
      <c r="V22" s="21">
        <v>80</v>
      </c>
      <c r="W22" s="21">
        <v>80</v>
      </c>
      <c r="X22" s="53"/>
      <c r="Y22" s="79" t="s">
        <v>203</v>
      </c>
      <c r="Z22" s="53"/>
      <c r="AA22" s="79" t="s">
        <v>203</v>
      </c>
      <c r="AB22" s="53"/>
      <c r="AC22" s="21">
        <v>65</v>
      </c>
      <c r="AD22" s="21">
        <v>80</v>
      </c>
      <c r="AE22" s="51"/>
      <c r="AF22" s="51"/>
      <c r="AG22" s="51"/>
      <c r="AH22" s="21">
        <f t="shared" si="1"/>
        <v>1307</v>
      </c>
      <c r="AI22" s="21">
        <f t="shared" si="2"/>
        <v>830</v>
      </c>
      <c r="AJ22" s="21">
        <f t="shared" si="0"/>
        <v>297</v>
      </c>
    </row>
    <row r="23" spans="1:36">
      <c r="A23" s="9" t="s">
        <v>72</v>
      </c>
      <c r="B23" s="76" t="s">
        <v>100</v>
      </c>
      <c r="C23" s="21">
        <v>30</v>
      </c>
      <c r="D23" s="21">
        <v>30</v>
      </c>
      <c r="E23" s="21">
        <v>30</v>
      </c>
      <c r="F23" s="21">
        <v>29</v>
      </c>
      <c r="G23" s="21">
        <v>29</v>
      </c>
      <c r="H23" s="53"/>
      <c r="I23" s="21">
        <v>62</v>
      </c>
      <c r="J23" s="21">
        <v>51</v>
      </c>
      <c r="K23" s="21">
        <v>53</v>
      </c>
      <c r="L23" s="53"/>
      <c r="M23" s="21">
        <v>29</v>
      </c>
      <c r="N23" s="79" t="s">
        <v>203</v>
      </c>
      <c r="O23" s="79" t="s">
        <v>203</v>
      </c>
      <c r="P23" s="79" t="s">
        <v>203</v>
      </c>
      <c r="Q23" s="21">
        <v>28</v>
      </c>
      <c r="R23" s="21">
        <v>40</v>
      </c>
      <c r="S23" s="21">
        <v>50</v>
      </c>
      <c r="T23" s="53"/>
      <c r="U23" s="21">
        <v>54</v>
      </c>
      <c r="V23" s="21">
        <v>40</v>
      </c>
      <c r="W23" s="53"/>
      <c r="X23" s="21">
        <v>40</v>
      </c>
      <c r="Y23" s="79" t="s">
        <v>203</v>
      </c>
      <c r="Z23" s="53"/>
      <c r="AA23" s="79" t="s">
        <v>203</v>
      </c>
      <c r="AB23" s="53"/>
      <c r="AC23" s="53"/>
      <c r="AD23" s="21">
        <v>51</v>
      </c>
      <c r="AE23" s="21">
        <v>40</v>
      </c>
      <c r="AF23" s="53"/>
      <c r="AG23" s="21">
        <v>47</v>
      </c>
      <c r="AH23" s="21">
        <f t="shared" si="1"/>
        <v>733</v>
      </c>
      <c r="AI23" s="21">
        <f t="shared" si="2"/>
        <v>460</v>
      </c>
      <c r="AJ23" s="21">
        <f t="shared" si="0"/>
        <v>183</v>
      </c>
    </row>
    <row r="24" spans="1:36">
      <c r="A24" s="9" t="s">
        <v>176</v>
      </c>
      <c r="B24" s="76" t="s">
        <v>163</v>
      </c>
      <c r="C24" s="531" t="s">
        <v>174</v>
      </c>
      <c r="D24" s="531"/>
      <c r="E24" s="531"/>
      <c r="F24" s="531"/>
      <c r="G24" s="53"/>
      <c r="H24" s="21">
        <v>80</v>
      </c>
      <c r="I24" s="21">
        <v>80</v>
      </c>
      <c r="J24" s="21">
        <v>80</v>
      </c>
      <c r="K24" s="21">
        <v>80</v>
      </c>
      <c r="L24" s="21">
        <v>80</v>
      </c>
      <c r="M24" s="21">
        <v>80</v>
      </c>
      <c r="N24" s="21">
        <v>80</v>
      </c>
      <c r="O24" s="21">
        <v>80</v>
      </c>
      <c r="P24" s="21">
        <v>80</v>
      </c>
      <c r="Q24" s="21">
        <v>80</v>
      </c>
      <c r="R24" s="53"/>
      <c r="S24" s="49">
        <v>70</v>
      </c>
      <c r="T24" s="51"/>
      <c r="U24" s="51"/>
      <c r="V24" s="21">
        <v>40</v>
      </c>
      <c r="W24" s="21">
        <v>80</v>
      </c>
      <c r="X24" s="21">
        <v>80</v>
      </c>
      <c r="Y24" s="21">
        <v>80</v>
      </c>
      <c r="Z24" s="21">
        <v>38</v>
      </c>
      <c r="AA24" s="51"/>
      <c r="AB24" s="51"/>
      <c r="AC24" s="51"/>
      <c r="AD24" s="51"/>
      <c r="AE24" s="21">
        <v>70</v>
      </c>
      <c r="AF24" s="21">
        <v>80</v>
      </c>
      <c r="AG24" s="21">
        <v>80</v>
      </c>
      <c r="AH24" s="21">
        <f t="shared" si="1"/>
        <v>1418</v>
      </c>
      <c r="AI24" s="21">
        <f t="shared" si="2"/>
        <v>1028</v>
      </c>
      <c r="AJ24" s="21">
        <f t="shared" si="0"/>
        <v>390</v>
      </c>
    </row>
    <row r="25" spans="1:36">
      <c r="A25" s="9" t="s">
        <v>73</v>
      </c>
      <c r="B25" s="76" t="s">
        <v>101</v>
      </c>
      <c r="C25" s="21">
        <v>30</v>
      </c>
      <c r="D25" s="21">
        <v>20</v>
      </c>
      <c r="E25" s="21">
        <v>50</v>
      </c>
      <c r="F25" s="21">
        <v>40</v>
      </c>
      <c r="G25" s="53"/>
      <c r="H25" s="21">
        <v>40</v>
      </c>
      <c r="I25" s="50"/>
      <c r="J25" s="50"/>
      <c r="K25" s="50"/>
      <c r="L25" s="53"/>
      <c r="M25" s="53"/>
      <c r="N25" s="21">
        <v>25</v>
      </c>
      <c r="O25" s="53"/>
      <c r="P25" s="53"/>
      <c r="Q25" s="53"/>
      <c r="R25" s="53"/>
      <c r="S25" s="53"/>
      <c r="T25" s="53"/>
      <c r="U25" s="53"/>
      <c r="V25" s="21">
        <v>40</v>
      </c>
      <c r="W25" s="53"/>
      <c r="X25" s="53"/>
      <c r="Y25" s="53"/>
      <c r="Z25" s="53"/>
      <c r="AA25" s="53"/>
      <c r="AB25" s="21">
        <v>16</v>
      </c>
      <c r="AC25" s="21">
        <v>29</v>
      </c>
      <c r="AD25" s="21">
        <v>20</v>
      </c>
      <c r="AE25" s="21">
        <v>54</v>
      </c>
      <c r="AF25" s="21">
        <v>56</v>
      </c>
      <c r="AG25" s="82">
        <v>25</v>
      </c>
      <c r="AH25" s="21">
        <f t="shared" si="1"/>
        <v>445</v>
      </c>
      <c r="AI25" s="21">
        <f t="shared" si="2"/>
        <v>345</v>
      </c>
      <c r="AJ25" s="21">
        <f t="shared" si="0"/>
        <v>0</v>
      </c>
    </row>
    <row r="26" spans="1:36">
      <c r="A26" s="9" t="s">
        <v>74</v>
      </c>
      <c r="B26" s="76" t="s">
        <v>100</v>
      </c>
      <c r="C26" s="21">
        <v>20</v>
      </c>
      <c r="D26" s="21">
        <v>36</v>
      </c>
      <c r="E26" s="50"/>
      <c r="F26" s="50"/>
      <c r="G26" s="53"/>
      <c r="H26" s="21">
        <v>26</v>
      </c>
      <c r="I26" s="21">
        <v>18</v>
      </c>
      <c r="J26" s="50"/>
      <c r="K26" s="50"/>
      <c r="L26" s="21">
        <v>26</v>
      </c>
      <c r="M26" s="21">
        <v>51</v>
      </c>
      <c r="N26" s="21">
        <v>79</v>
      </c>
      <c r="O26" s="21">
        <v>80</v>
      </c>
      <c r="P26" s="21">
        <v>47</v>
      </c>
      <c r="Q26" s="53"/>
      <c r="R26" s="53"/>
      <c r="S26" s="21">
        <v>30</v>
      </c>
      <c r="T26" s="21">
        <v>28</v>
      </c>
      <c r="U26" s="21">
        <v>26</v>
      </c>
      <c r="V26" s="53"/>
      <c r="W26" s="21">
        <v>46</v>
      </c>
      <c r="X26" s="21">
        <v>20</v>
      </c>
      <c r="Y26" s="21">
        <v>49</v>
      </c>
      <c r="Z26" s="21">
        <v>51</v>
      </c>
      <c r="AA26" s="21">
        <v>34</v>
      </c>
      <c r="AB26" s="21">
        <v>48</v>
      </c>
      <c r="AC26" s="21">
        <v>22</v>
      </c>
      <c r="AD26" s="21">
        <v>29</v>
      </c>
      <c r="AE26" s="53"/>
      <c r="AF26" s="21">
        <v>43</v>
      </c>
      <c r="AG26" s="21">
        <v>33</v>
      </c>
      <c r="AH26" s="21">
        <f t="shared" si="1"/>
        <v>842</v>
      </c>
      <c r="AI26" s="21">
        <f t="shared" si="2"/>
        <v>664</v>
      </c>
      <c r="AJ26" s="21">
        <f t="shared" si="0"/>
        <v>122</v>
      </c>
    </row>
    <row r="27" spans="1:36">
      <c r="A27" s="9" t="s">
        <v>75</v>
      </c>
      <c r="B27" s="76" t="s">
        <v>98</v>
      </c>
      <c r="C27" s="51"/>
      <c r="D27" s="51"/>
      <c r="E27" s="51"/>
      <c r="F27" s="50"/>
      <c r="G27" s="53"/>
      <c r="H27" s="53"/>
      <c r="I27" s="21">
        <v>4</v>
      </c>
      <c r="J27" s="21">
        <v>21</v>
      </c>
      <c r="K27" s="21">
        <v>14</v>
      </c>
      <c r="L27" s="21">
        <v>55</v>
      </c>
      <c r="M27" s="21">
        <v>80</v>
      </c>
      <c r="N27" s="51"/>
      <c r="O27" s="51" t="s">
        <v>198</v>
      </c>
      <c r="P27" s="21">
        <v>15</v>
      </c>
      <c r="Q27" s="53"/>
      <c r="R27" s="53"/>
      <c r="S27" s="21">
        <v>30</v>
      </c>
      <c r="T27" s="53"/>
      <c r="U27" s="53"/>
      <c r="V27" s="53"/>
      <c r="W27" s="53"/>
      <c r="X27" s="21">
        <v>40</v>
      </c>
      <c r="Y27" s="51"/>
      <c r="Z27" s="51"/>
      <c r="AA27" s="51"/>
      <c r="AB27" s="51"/>
      <c r="AC27" s="53"/>
      <c r="AD27" s="53"/>
      <c r="AE27" s="53"/>
      <c r="AF27" s="53"/>
      <c r="AG27" s="53"/>
      <c r="AH27" s="21">
        <f t="shared" si="1"/>
        <v>259</v>
      </c>
      <c r="AI27" s="21">
        <f t="shared" si="2"/>
        <v>120</v>
      </c>
      <c r="AJ27" s="21">
        <f t="shared" si="0"/>
        <v>139</v>
      </c>
    </row>
    <row r="28" spans="1:36">
      <c r="A28" s="66" t="s">
        <v>226</v>
      </c>
      <c r="B28" s="77" t="s">
        <v>99</v>
      </c>
      <c r="C28" s="530" t="s">
        <v>227</v>
      </c>
      <c r="D28" s="530"/>
      <c r="E28" s="530"/>
      <c r="F28" s="530"/>
      <c r="G28" s="530"/>
      <c r="H28" s="530"/>
      <c r="I28" s="530"/>
      <c r="J28" s="530"/>
      <c r="K28" s="530"/>
      <c r="L28" s="530"/>
      <c r="M28" s="530"/>
      <c r="N28" s="530"/>
      <c r="O28" s="64" t="s">
        <v>204</v>
      </c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21">
        <f>SUM(O28:AG28)</f>
        <v>0</v>
      </c>
      <c r="AI28" s="21"/>
      <c r="AJ28" s="21">
        <v>0</v>
      </c>
    </row>
    <row r="29" spans="1:36">
      <c r="A29" s="9" t="s">
        <v>77</v>
      </c>
      <c r="B29" s="76" t="s">
        <v>103</v>
      </c>
      <c r="C29" s="21">
        <v>40</v>
      </c>
      <c r="D29" s="21">
        <v>40</v>
      </c>
      <c r="E29" s="51"/>
      <c r="F29" s="50"/>
      <c r="G29" s="50"/>
      <c r="H29" s="50"/>
      <c r="I29" s="50"/>
      <c r="J29" s="50"/>
      <c r="K29" s="50"/>
      <c r="L29" s="21">
        <v>40</v>
      </c>
      <c r="M29" s="21">
        <v>62</v>
      </c>
      <c r="N29" s="21">
        <v>80</v>
      </c>
      <c r="O29" s="21">
        <v>80</v>
      </c>
      <c r="P29" s="21">
        <v>40</v>
      </c>
      <c r="Q29" s="21">
        <v>28</v>
      </c>
      <c r="R29" s="53"/>
      <c r="S29" s="53"/>
      <c r="T29" s="53"/>
      <c r="U29" s="21">
        <v>11</v>
      </c>
      <c r="V29" s="51"/>
      <c r="W29" s="51"/>
      <c r="X29" s="53"/>
      <c r="Y29" s="79" t="s">
        <v>275</v>
      </c>
      <c r="Z29" s="21">
        <v>32</v>
      </c>
      <c r="AA29" s="79" t="s">
        <v>275</v>
      </c>
      <c r="AB29" s="53"/>
      <c r="AC29" s="53"/>
      <c r="AD29" s="53"/>
      <c r="AE29" s="53"/>
      <c r="AF29" s="21">
        <v>31</v>
      </c>
      <c r="AG29" s="53"/>
      <c r="AH29" s="21">
        <f t="shared" si="1"/>
        <v>484</v>
      </c>
      <c r="AI29" s="21">
        <f t="shared" si="2"/>
        <v>364</v>
      </c>
      <c r="AJ29" s="21">
        <f t="shared" si="0"/>
        <v>40</v>
      </c>
    </row>
    <row r="30" spans="1:36">
      <c r="A30" s="9" t="s">
        <v>78</v>
      </c>
      <c r="B30" s="76" t="s">
        <v>104</v>
      </c>
      <c r="C30" s="21">
        <v>60</v>
      </c>
      <c r="D30" s="21">
        <v>40</v>
      </c>
      <c r="E30" s="21">
        <v>58</v>
      </c>
      <c r="F30" s="21">
        <v>80</v>
      </c>
      <c r="G30" s="21">
        <v>80</v>
      </c>
      <c r="H30" s="50"/>
      <c r="I30" s="21">
        <v>56</v>
      </c>
      <c r="J30" s="51"/>
      <c r="K30" s="21">
        <v>66</v>
      </c>
      <c r="L30" s="21">
        <v>40</v>
      </c>
      <c r="M30" s="63">
        <v>18</v>
      </c>
      <c r="N30" s="79" t="s">
        <v>203</v>
      </c>
      <c r="O30" s="79" t="s">
        <v>203</v>
      </c>
      <c r="P30" s="79" t="s">
        <v>203</v>
      </c>
      <c r="Q30" s="53"/>
      <c r="R30" s="21">
        <v>80</v>
      </c>
      <c r="S30" s="21">
        <v>69</v>
      </c>
      <c r="T30" s="21">
        <v>80</v>
      </c>
      <c r="U30" s="21">
        <v>53</v>
      </c>
      <c r="V30" s="53"/>
      <c r="W30" s="21">
        <v>80</v>
      </c>
      <c r="X30" s="53"/>
      <c r="Y30" s="79" t="s">
        <v>203</v>
      </c>
      <c r="Z30" s="53"/>
      <c r="AA30" s="79" t="s">
        <v>203</v>
      </c>
      <c r="AB30" s="53"/>
      <c r="AC30" s="53"/>
      <c r="AD30" s="21">
        <v>80</v>
      </c>
      <c r="AE30" s="53"/>
      <c r="AF30" s="21">
        <v>9</v>
      </c>
      <c r="AG30" s="53"/>
      <c r="AH30" s="21">
        <f t="shared" si="1"/>
        <v>949</v>
      </c>
      <c r="AI30" s="21">
        <f t="shared" si="2"/>
        <v>456</v>
      </c>
      <c r="AJ30" s="21">
        <f t="shared" si="0"/>
        <v>335</v>
      </c>
    </row>
    <row r="31" spans="1:36">
      <c r="A31" s="9" t="s">
        <v>79</v>
      </c>
      <c r="B31" s="76" t="s">
        <v>105</v>
      </c>
      <c r="C31" s="21">
        <v>40</v>
      </c>
      <c r="D31" s="21">
        <v>40</v>
      </c>
      <c r="E31" s="21">
        <v>40</v>
      </c>
      <c r="F31" s="21">
        <v>80</v>
      </c>
      <c r="G31" s="49">
        <v>46</v>
      </c>
      <c r="H31" s="50"/>
      <c r="I31" s="21">
        <v>40</v>
      </c>
      <c r="J31" s="51"/>
      <c r="K31" s="51"/>
      <c r="L31" s="51"/>
      <c r="M31" s="51"/>
      <c r="N31" s="21">
        <v>80</v>
      </c>
      <c r="O31" s="21">
        <v>80</v>
      </c>
      <c r="P31" s="21">
        <v>80</v>
      </c>
      <c r="Q31" s="51" t="s">
        <v>198</v>
      </c>
      <c r="R31" s="21">
        <v>19</v>
      </c>
      <c r="S31" s="21">
        <v>40</v>
      </c>
      <c r="T31" s="21">
        <v>36</v>
      </c>
      <c r="U31" s="53"/>
      <c r="V31" s="21">
        <v>80</v>
      </c>
      <c r="W31" s="53"/>
      <c r="X31" s="21">
        <v>5</v>
      </c>
      <c r="Y31" s="51"/>
      <c r="Z31" s="53"/>
      <c r="AA31" s="21">
        <v>40</v>
      </c>
      <c r="AB31" s="21">
        <v>25</v>
      </c>
      <c r="AC31" s="53"/>
      <c r="AD31" s="64" t="s">
        <v>204</v>
      </c>
      <c r="AE31" s="53"/>
      <c r="AF31" s="53"/>
      <c r="AG31" s="81" t="s">
        <v>204</v>
      </c>
      <c r="AH31" s="21">
        <f t="shared" si="1"/>
        <v>771</v>
      </c>
      <c r="AI31" s="21">
        <f t="shared" si="2"/>
        <v>587</v>
      </c>
      <c r="AJ31" s="21">
        <f t="shared" si="0"/>
        <v>64</v>
      </c>
    </row>
    <row r="32" spans="1:36">
      <c r="A32" s="66" t="s">
        <v>280</v>
      </c>
      <c r="B32" s="77" t="s">
        <v>98</v>
      </c>
      <c r="C32" s="530" t="s">
        <v>281</v>
      </c>
      <c r="D32" s="530"/>
      <c r="E32" s="530"/>
      <c r="F32" s="530"/>
      <c r="G32" s="530"/>
      <c r="H32" s="530"/>
      <c r="I32" s="530"/>
      <c r="J32" s="530"/>
      <c r="K32" s="530"/>
      <c r="L32" s="530"/>
      <c r="M32" s="530"/>
      <c r="N32" s="530"/>
      <c r="O32" s="530"/>
      <c r="P32" s="530"/>
      <c r="Q32" s="530"/>
      <c r="R32" s="530"/>
      <c r="S32" s="530"/>
      <c r="T32" s="530"/>
      <c r="U32" s="530"/>
      <c r="V32" s="530"/>
      <c r="W32" s="530"/>
      <c r="X32" s="530"/>
      <c r="Y32" s="530"/>
      <c r="Z32" s="530"/>
      <c r="AA32" s="21">
        <v>14</v>
      </c>
      <c r="AB32" s="21">
        <v>3</v>
      </c>
      <c r="AC32" s="43"/>
      <c r="AD32" s="43"/>
      <c r="AE32" s="43"/>
      <c r="AF32" s="43"/>
      <c r="AG32" s="43"/>
      <c r="AH32" s="21">
        <f>SUM(AA32:AG32)</f>
        <v>17</v>
      </c>
      <c r="AI32" s="21">
        <f>SUM(AA32:AG32)</f>
        <v>17</v>
      </c>
      <c r="AJ32" s="21"/>
    </row>
    <row r="33" spans="1:36">
      <c r="A33" s="9" t="s">
        <v>80</v>
      </c>
      <c r="B33" s="76" t="s">
        <v>106</v>
      </c>
      <c r="C33" s="21">
        <v>25</v>
      </c>
      <c r="D33" s="21">
        <v>20</v>
      </c>
      <c r="E33" s="21">
        <v>40</v>
      </c>
      <c r="F33" s="21">
        <v>51</v>
      </c>
      <c r="G33" s="21">
        <v>69</v>
      </c>
      <c r="H33" s="51"/>
      <c r="I33" s="51"/>
      <c r="J33" s="21">
        <v>40</v>
      </c>
      <c r="K33" s="21">
        <v>56</v>
      </c>
      <c r="L33" s="21">
        <v>57</v>
      </c>
      <c r="M33" s="21">
        <v>40</v>
      </c>
      <c r="N33" s="51" t="s">
        <v>198</v>
      </c>
      <c r="O33" s="21">
        <v>28</v>
      </c>
      <c r="P33" s="21">
        <v>53</v>
      </c>
      <c r="Q33" s="53"/>
      <c r="R33" s="21">
        <v>40</v>
      </c>
      <c r="S33" s="21">
        <v>48</v>
      </c>
      <c r="T33" s="49">
        <v>42</v>
      </c>
      <c r="U33" s="21">
        <v>21</v>
      </c>
      <c r="V33" s="53"/>
      <c r="W33" s="21">
        <v>27</v>
      </c>
      <c r="X33" s="21">
        <v>49</v>
      </c>
      <c r="Y33" s="21">
        <v>23</v>
      </c>
      <c r="Z33" s="53"/>
      <c r="AA33" s="53"/>
      <c r="AB33" s="53"/>
      <c r="AC33" s="53"/>
      <c r="AD33" s="21">
        <v>23</v>
      </c>
      <c r="AE33" s="21">
        <v>26</v>
      </c>
      <c r="AF33" s="21">
        <v>24</v>
      </c>
      <c r="AG33" s="53"/>
      <c r="AH33" s="21">
        <f t="shared" si="1"/>
        <v>802</v>
      </c>
      <c r="AI33" s="21">
        <f t="shared" si="2"/>
        <v>440</v>
      </c>
      <c r="AJ33" s="21">
        <f t="shared" si="0"/>
        <v>277</v>
      </c>
    </row>
    <row r="34" spans="1:36">
      <c r="A34" s="9" t="s">
        <v>81</v>
      </c>
      <c r="B34" s="76" t="s">
        <v>105</v>
      </c>
      <c r="C34" s="51"/>
      <c r="D34" s="51"/>
      <c r="E34" s="51"/>
      <c r="F34" s="51"/>
      <c r="G34" s="51"/>
      <c r="H34" s="21">
        <v>74</v>
      </c>
      <c r="I34" s="21">
        <v>80</v>
      </c>
      <c r="J34" s="49">
        <v>70</v>
      </c>
      <c r="K34" s="21">
        <v>80</v>
      </c>
      <c r="L34" s="21">
        <v>80</v>
      </c>
      <c r="M34" s="21">
        <v>80</v>
      </c>
      <c r="N34" s="21">
        <v>80</v>
      </c>
      <c r="O34" s="49">
        <v>70</v>
      </c>
      <c r="P34" s="51" t="s">
        <v>198</v>
      </c>
      <c r="Q34" s="21">
        <v>80</v>
      </c>
      <c r="R34" s="21">
        <v>80</v>
      </c>
      <c r="S34" s="21">
        <v>11</v>
      </c>
      <c r="T34" s="21">
        <v>80</v>
      </c>
      <c r="U34" s="53"/>
      <c r="V34" s="51"/>
      <c r="W34" s="21">
        <v>80</v>
      </c>
      <c r="X34" s="21">
        <v>80</v>
      </c>
      <c r="Y34" s="21">
        <v>80</v>
      </c>
      <c r="Z34" s="21">
        <v>42</v>
      </c>
      <c r="AA34" s="21">
        <v>80</v>
      </c>
      <c r="AB34" s="21">
        <v>80</v>
      </c>
      <c r="AC34" s="21">
        <v>80</v>
      </c>
      <c r="AD34" s="53"/>
      <c r="AE34" s="21">
        <v>45</v>
      </c>
      <c r="AF34" s="21">
        <v>71</v>
      </c>
      <c r="AG34" s="81" t="s">
        <v>204</v>
      </c>
      <c r="AH34" s="21">
        <f t="shared" si="1"/>
        <v>1503</v>
      </c>
      <c r="AI34" s="21">
        <f t="shared" si="2"/>
        <v>1092</v>
      </c>
      <c r="AJ34" s="21">
        <f t="shared" si="0"/>
        <v>411</v>
      </c>
    </row>
    <row r="35" spans="1:36">
      <c r="A35" s="9" t="s">
        <v>82</v>
      </c>
      <c r="B35" s="76" t="s">
        <v>105</v>
      </c>
      <c r="C35" s="21">
        <v>40</v>
      </c>
      <c r="D35" s="21">
        <v>40</v>
      </c>
      <c r="E35" s="21">
        <v>40</v>
      </c>
      <c r="F35" s="21">
        <v>80</v>
      </c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3"/>
      <c r="U35" s="53"/>
      <c r="V35" s="21">
        <v>40</v>
      </c>
      <c r="W35" s="53"/>
      <c r="X35" s="21">
        <v>80</v>
      </c>
      <c r="Y35" s="21">
        <v>66</v>
      </c>
      <c r="Z35" s="51"/>
      <c r="AA35" s="51"/>
      <c r="AB35" s="51"/>
      <c r="AC35" s="21">
        <v>47</v>
      </c>
      <c r="AD35" s="53"/>
      <c r="AE35" s="53"/>
      <c r="AF35" s="53"/>
      <c r="AG35" s="53"/>
      <c r="AH35" s="21">
        <f t="shared" si="1"/>
        <v>433</v>
      </c>
      <c r="AI35" s="21">
        <f t="shared" si="2"/>
        <v>233</v>
      </c>
      <c r="AJ35" s="21">
        <f t="shared" si="0"/>
        <v>80</v>
      </c>
    </row>
    <row r="36" spans="1:36">
      <c r="A36" s="66" t="s">
        <v>271</v>
      </c>
      <c r="B36" s="77" t="s">
        <v>104</v>
      </c>
      <c r="C36" s="529" t="s">
        <v>274</v>
      </c>
      <c r="D36" s="529"/>
      <c r="E36" s="529"/>
      <c r="F36" s="529"/>
      <c r="G36" s="529"/>
      <c r="H36" s="529"/>
      <c r="I36" s="529"/>
      <c r="J36" s="529"/>
      <c r="K36" s="529"/>
      <c r="L36" s="529"/>
      <c r="M36" s="529"/>
      <c r="N36" s="529"/>
      <c r="O36" s="529"/>
      <c r="P36" s="529"/>
      <c r="Q36" s="529"/>
      <c r="R36" s="529"/>
      <c r="S36" s="529"/>
      <c r="T36" s="529"/>
      <c r="U36" s="529"/>
      <c r="V36" s="529"/>
      <c r="W36" s="529"/>
      <c r="X36" s="529"/>
      <c r="Y36" s="43"/>
      <c r="Z36" s="43"/>
      <c r="AA36" s="43"/>
      <c r="AB36" s="43"/>
      <c r="AC36" s="43"/>
      <c r="AD36" s="43"/>
      <c r="AE36" s="43"/>
      <c r="AF36" s="43"/>
      <c r="AG36" s="43"/>
      <c r="AH36" s="21">
        <f>SUM(Y36:AG36)</f>
        <v>0</v>
      </c>
      <c r="AI36" s="21">
        <f>SUM(Z36:AG36)</f>
        <v>0</v>
      </c>
      <c r="AJ36" s="21">
        <v>0</v>
      </c>
    </row>
    <row r="37" spans="1:36">
      <c r="A37" s="9" t="s">
        <v>83</v>
      </c>
      <c r="B37" s="76" t="s">
        <v>101</v>
      </c>
      <c r="C37" s="50"/>
      <c r="D37" s="21">
        <v>20</v>
      </c>
      <c r="E37" s="50"/>
      <c r="F37" s="50"/>
      <c r="G37" s="49">
        <v>6</v>
      </c>
      <c r="H37" s="21">
        <v>40</v>
      </c>
      <c r="I37" s="21">
        <v>53</v>
      </c>
      <c r="J37" s="21">
        <v>59</v>
      </c>
      <c r="K37" s="21">
        <v>53</v>
      </c>
      <c r="L37" s="21">
        <v>51</v>
      </c>
      <c r="M37" s="21">
        <v>51</v>
      </c>
      <c r="N37" s="21">
        <v>55</v>
      </c>
      <c r="O37" s="21">
        <v>63</v>
      </c>
      <c r="P37" s="21">
        <v>33</v>
      </c>
      <c r="Q37" s="53"/>
      <c r="R37" s="49">
        <v>30</v>
      </c>
      <c r="S37" s="21">
        <v>40</v>
      </c>
      <c r="T37" s="21">
        <v>37</v>
      </c>
      <c r="U37" s="68">
        <v>50</v>
      </c>
      <c r="V37" s="53"/>
      <c r="W37" s="21">
        <v>34</v>
      </c>
      <c r="X37" s="21">
        <v>40</v>
      </c>
      <c r="Y37" s="21">
        <v>31</v>
      </c>
      <c r="Z37" s="21">
        <v>51</v>
      </c>
      <c r="AA37" s="21">
        <v>54</v>
      </c>
      <c r="AB37" s="53"/>
      <c r="AC37" s="51"/>
      <c r="AD37" s="51"/>
      <c r="AE37" s="51"/>
      <c r="AF37" s="53"/>
      <c r="AG37" s="53"/>
      <c r="AH37" s="21">
        <f t="shared" si="1"/>
        <v>851</v>
      </c>
      <c r="AI37" s="21">
        <f t="shared" si="2"/>
        <v>583</v>
      </c>
      <c r="AJ37" s="21">
        <f t="shared" si="0"/>
        <v>248</v>
      </c>
    </row>
    <row r="38" spans="1:36">
      <c r="A38" s="9" t="s">
        <v>84</v>
      </c>
      <c r="B38" s="76" t="s">
        <v>101</v>
      </c>
      <c r="C38" s="21">
        <v>30</v>
      </c>
      <c r="D38" s="21">
        <v>20</v>
      </c>
      <c r="E38" s="21">
        <v>30</v>
      </c>
      <c r="F38" s="21">
        <v>40</v>
      </c>
      <c r="G38" s="21">
        <v>64</v>
      </c>
      <c r="H38" s="53"/>
      <c r="I38" s="53"/>
      <c r="J38" s="53"/>
      <c r="K38" s="53"/>
      <c r="L38" s="21">
        <v>29</v>
      </c>
      <c r="M38" s="21">
        <v>29</v>
      </c>
      <c r="N38" s="64" t="s">
        <v>204</v>
      </c>
      <c r="O38" s="53"/>
      <c r="P38" s="21">
        <v>47</v>
      </c>
      <c r="Q38" s="21">
        <v>52</v>
      </c>
      <c r="R38" s="21">
        <v>49</v>
      </c>
      <c r="S38" s="53"/>
      <c r="T38" s="53"/>
      <c r="U38" s="21">
        <v>30</v>
      </c>
      <c r="V38" s="21">
        <v>40</v>
      </c>
      <c r="W38" s="21">
        <v>46</v>
      </c>
      <c r="X38" s="21">
        <v>40</v>
      </c>
      <c r="Y38" s="21">
        <v>49</v>
      </c>
      <c r="Z38" s="53"/>
      <c r="AA38" s="53"/>
      <c r="AB38" s="21">
        <v>64</v>
      </c>
      <c r="AC38" s="21">
        <v>51</v>
      </c>
      <c r="AD38" s="21">
        <v>60</v>
      </c>
      <c r="AE38" s="51"/>
      <c r="AF38" s="53"/>
      <c r="AG38" s="21">
        <v>55</v>
      </c>
      <c r="AH38" s="21">
        <f t="shared" si="1"/>
        <v>825</v>
      </c>
      <c r="AI38" s="21">
        <f t="shared" si="2"/>
        <v>581</v>
      </c>
      <c r="AJ38" s="21">
        <f t="shared" si="0"/>
        <v>164</v>
      </c>
    </row>
    <row r="39" spans="1:36">
      <c r="A39" s="9" t="s">
        <v>85</v>
      </c>
      <c r="B39" s="76" t="s">
        <v>107</v>
      </c>
      <c r="C39" s="21">
        <v>40</v>
      </c>
      <c r="D39" s="21">
        <v>60</v>
      </c>
      <c r="E39" s="21">
        <v>68</v>
      </c>
      <c r="F39" s="50"/>
      <c r="G39" s="53"/>
      <c r="H39" s="53"/>
      <c r="I39" s="21">
        <v>80</v>
      </c>
      <c r="J39" s="64" t="s">
        <v>204</v>
      </c>
      <c r="K39" s="21">
        <v>15</v>
      </c>
      <c r="L39" s="53"/>
      <c r="M39" s="21">
        <v>29</v>
      </c>
      <c r="N39" s="64" t="s">
        <v>204</v>
      </c>
      <c r="O39" s="21">
        <v>80</v>
      </c>
      <c r="P39" s="21">
        <v>80</v>
      </c>
      <c r="Q39" s="21">
        <v>80</v>
      </c>
      <c r="R39" s="21">
        <v>80</v>
      </c>
      <c r="S39" s="21">
        <v>80</v>
      </c>
      <c r="T39" s="21">
        <v>35</v>
      </c>
      <c r="U39" s="21">
        <v>80</v>
      </c>
      <c r="V39" s="51"/>
      <c r="W39" s="51"/>
      <c r="X39" s="51"/>
      <c r="Y39" s="53"/>
      <c r="Z39" s="21">
        <v>80</v>
      </c>
      <c r="AA39" s="21">
        <v>61</v>
      </c>
      <c r="AB39" s="21">
        <v>67</v>
      </c>
      <c r="AC39" s="21">
        <v>33</v>
      </c>
      <c r="AD39" s="21">
        <v>80</v>
      </c>
      <c r="AE39" s="49">
        <v>70</v>
      </c>
      <c r="AF39" s="51"/>
      <c r="AG39" s="51"/>
      <c r="AH39" s="21">
        <f t="shared" si="1"/>
        <v>1198</v>
      </c>
      <c r="AI39" s="21">
        <f t="shared" si="2"/>
        <v>855</v>
      </c>
      <c r="AJ39" s="21">
        <f t="shared" si="0"/>
        <v>175</v>
      </c>
    </row>
    <row r="40" spans="1:36">
      <c r="A40" s="9" t="s">
        <v>86</v>
      </c>
      <c r="B40" s="76" t="s">
        <v>107</v>
      </c>
      <c r="C40" s="21">
        <v>60</v>
      </c>
      <c r="D40" s="21">
        <v>50</v>
      </c>
      <c r="E40" s="21">
        <v>80</v>
      </c>
      <c r="F40" s="21">
        <v>51</v>
      </c>
      <c r="G40" s="21">
        <v>80</v>
      </c>
      <c r="H40" s="21">
        <v>80</v>
      </c>
      <c r="I40" s="21">
        <v>80</v>
      </c>
      <c r="J40" s="21">
        <v>80</v>
      </c>
      <c r="K40" s="21">
        <v>65</v>
      </c>
      <c r="L40" s="51"/>
      <c r="M40" s="51"/>
      <c r="N40" s="51"/>
      <c r="O40" s="51"/>
      <c r="P40" s="21">
        <v>80</v>
      </c>
      <c r="Q40" s="21">
        <v>52</v>
      </c>
      <c r="R40" s="53"/>
      <c r="S40" s="51"/>
      <c r="T40" s="21">
        <v>80</v>
      </c>
      <c r="U40" s="21">
        <v>49</v>
      </c>
      <c r="V40" s="51"/>
      <c r="W40" s="21">
        <v>58</v>
      </c>
      <c r="X40" s="53"/>
      <c r="Y40" s="53"/>
      <c r="Z40" s="21">
        <v>48</v>
      </c>
      <c r="AA40" s="21">
        <v>80</v>
      </c>
      <c r="AB40" s="21">
        <v>55</v>
      </c>
      <c r="AC40" s="21">
        <v>80</v>
      </c>
      <c r="AD40" s="21">
        <v>80</v>
      </c>
      <c r="AE40" s="21">
        <v>80</v>
      </c>
      <c r="AF40" s="21">
        <v>80</v>
      </c>
      <c r="AG40" s="21">
        <v>80</v>
      </c>
      <c r="AH40" s="21">
        <f t="shared" si="1"/>
        <v>1528</v>
      </c>
      <c r="AI40" s="21">
        <f t="shared" si="2"/>
        <v>1215</v>
      </c>
      <c r="AJ40" s="21">
        <f t="shared" si="0"/>
        <v>123</v>
      </c>
    </row>
    <row r="41" spans="1:36">
      <c r="A41" s="9" t="s">
        <v>87</v>
      </c>
      <c r="B41" s="76" t="s">
        <v>108</v>
      </c>
      <c r="C41" s="51"/>
      <c r="D41" s="51"/>
      <c r="E41" s="21">
        <v>46</v>
      </c>
      <c r="F41" s="51"/>
      <c r="G41" s="21">
        <v>51</v>
      </c>
      <c r="H41" s="21">
        <v>80</v>
      </c>
      <c r="I41" s="53"/>
      <c r="J41" s="21">
        <v>40</v>
      </c>
      <c r="K41" s="21">
        <v>70</v>
      </c>
      <c r="L41" s="51"/>
      <c r="M41" s="21">
        <v>80</v>
      </c>
      <c r="N41" s="21">
        <v>80</v>
      </c>
      <c r="O41" s="21">
        <v>80</v>
      </c>
      <c r="P41" s="21">
        <v>80</v>
      </c>
      <c r="Q41" s="21">
        <v>80</v>
      </c>
      <c r="R41" s="21">
        <v>57</v>
      </c>
      <c r="S41" s="21">
        <v>80</v>
      </c>
      <c r="T41" s="21">
        <v>80</v>
      </c>
      <c r="U41" s="51"/>
      <c r="V41" s="51"/>
      <c r="W41" s="21">
        <v>72</v>
      </c>
      <c r="X41" s="21">
        <v>80</v>
      </c>
      <c r="Y41" s="51" t="s">
        <v>198</v>
      </c>
      <c r="Z41" s="21">
        <v>80</v>
      </c>
      <c r="AA41" s="21">
        <v>80</v>
      </c>
      <c r="AB41" s="21">
        <v>80</v>
      </c>
      <c r="AC41" s="21">
        <v>80</v>
      </c>
      <c r="AD41" s="21">
        <v>80</v>
      </c>
      <c r="AE41" s="21">
        <v>60</v>
      </c>
      <c r="AF41" s="21">
        <v>80</v>
      </c>
      <c r="AG41" s="21">
        <v>80</v>
      </c>
      <c r="AH41" s="21">
        <f t="shared" si="1"/>
        <v>1676</v>
      </c>
      <c r="AI41" s="21">
        <f t="shared" si="2"/>
        <v>1271</v>
      </c>
      <c r="AJ41" s="21">
        <f t="shared" si="0"/>
        <v>359</v>
      </c>
    </row>
    <row r="42" spans="1:36">
      <c r="A42" s="9" t="s">
        <v>88</v>
      </c>
      <c r="B42" s="76" t="s">
        <v>98</v>
      </c>
      <c r="C42" s="21">
        <v>40</v>
      </c>
      <c r="D42" s="21">
        <v>40</v>
      </c>
      <c r="E42" s="21">
        <v>40</v>
      </c>
      <c r="F42" s="21">
        <v>68</v>
      </c>
      <c r="G42" s="21">
        <v>29</v>
      </c>
      <c r="H42" s="21">
        <v>45</v>
      </c>
      <c r="I42" s="53"/>
      <c r="J42" s="53"/>
      <c r="K42" s="21">
        <v>66</v>
      </c>
      <c r="L42" s="21">
        <v>25</v>
      </c>
      <c r="M42" s="21">
        <v>23</v>
      </c>
      <c r="N42" s="49">
        <v>70</v>
      </c>
      <c r="O42" s="21">
        <v>80</v>
      </c>
      <c r="P42" s="51"/>
      <c r="Q42" s="21">
        <v>62</v>
      </c>
      <c r="R42" s="21">
        <v>68</v>
      </c>
      <c r="S42" s="53"/>
      <c r="T42" s="21">
        <v>66</v>
      </c>
      <c r="U42" s="21">
        <v>21</v>
      </c>
      <c r="V42" s="21">
        <v>40</v>
      </c>
      <c r="W42" s="21">
        <v>27</v>
      </c>
      <c r="X42" s="21">
        <v>75</v>
      </c>
      <c r="Y42" s="21">
        <v>80</v>
      </c>
      <c r="Z42" s="51"/>
      <c r="AA42" s="51"/>
      <c r="AB42" s="51"/>
      <c r="AC42" s="21">
        <v>26</v>
      </c>
      <c r="AD42" s="21">
        <v>69</v>
      </c>
      <c r="AE42" s="21">
        <v>26</v>
      </c>
      <c r="AF42" s="21">
        <v>33</v>
      </c>
      <c r="AG42" s="21">
        <v>80</v>
      </c>
      <c r="AH42" s="21">
        <f t="shared" si="1"/>
        <v>1199</v>
      </c>
      <c r="AI42" s="21">
        <f t="shared" si="2"/>
        <v>818</v>
      </c>
      <c r="AJ42" s="21">
        <f t="shared" si="0"/>
        <v>261</v>
      </c>
    </row>
    <row r="43" spans="1:36">
      <c r="A43" s="9" t="s">
        <v>89</v>
      </c>
      <c r="B43" s="76" t="s">
        <v>97</v>
      </c>
      <c r="C43" s="51"/>
      <c r="D43" s="51"/>
      <c r="E43" s="51"/>
      <c r="F43" s="21">
        <v>29</v>
      </c>
      <c r="G43" s="21">
        <v>24</v>
      </c>
      <c r="H43" s="21">
        <v>45</v>
      </c>
      <c r="I43" s="53"/>
      <c r="J43" s="53"/>
      <c r="K43" s="21">
        <v>14</v>
      </c>
      <c r="L43" s="21">
        <v>80</v>
      </c>
      <c r="M43" s="21">
        <v>80</v>
      </c>
      <c r="N43" s="51"/>
      <c r="O43" s="51"/>
      <c r="P43" s="21">
        <v>40</v>
      </c>
      <c r="Q43" s="21">
        <v>50</v>
      </c>
      <c r="R43" s="21">
        <v>40</v>
      </c>
      <c r="S43" s="21">
        <v>80</v>
      </c>
      <c r="T43" s="21">
        <v>7</v>
      </c>
      <c r="U43" s="53"/>
      <c r="V43" s="21">
        <v>12</v>
      </c>
      <c r="W43" s="21">
        <v>22</v>
      </c>
      <c r="X43" s="21">
        <v>80</v>
      </c>
      <c r="Y43" s="51"/>
      <c r="Z43" s="51"/>
      <c r="AA43" s="51"/>
      <c r="AB43" s="51"/>
      <c r="AC43" s="53"/>
      <c r="AD43" s="21">
        <v>23</v>
      </c>
      <c r="AE43" s="21">
        <v>80</v>
      </c>
      <c r="AF43" s="21">
        <v>71</v>
      </c>
      <c r="AG43" s="21">
        <v>80</v>
      </c>
      <c r="AH43" s="21">
        <f t="shared" si="1"/>
        <v>857</v>
      </c>
      <c r="AI43" s="21">
        <f t="shared" si="2"/>
        <v>541</v>
      </c>
      <c r="AJ43" s="21">
        <f t="shared" si="0"/>
        <v>316</v>
      </c>
    </row>
    <row r="44" spans="1:36">
      <c r="A44" s="9" t="s">
        <v>90</v>
      </c>
      <c r="B44" s="76" t="s">
        <v>101</v>
      </c>
      <c r="C44" s="21">
        <v>20</v>
      </c>
      <c r="D44" s="21">
        <v>20</v>
      </c>
      <c r="E44" s="50"/>
      <c r="F44" s="50"/>
      <c r="G44" s="53"/>
      <c r="H44" s="53"/>
      <c r="I44" s="21">
        <v>22</v>
      </c>
      <c r="J44" s="21">
        <v>21</v>
      </c>
      <c r="K44" s="62" t="s">
        <v>195</v>
      </c>
      <c r="L44" s="62" t="s">
        <v>195</v>
      </c>
      <c r="M44" s="53"/>
      <c r="N44" s="53"/>
      <c r="O44" s="21">
        <v>17</v>
      </c>
      <c r="P44" s="53"/>
      <c r="Q44" s="53"/>
      <c r="R44" s="62" t="s">
        <v>195</v>
      </c>
      <c r="S44" s="62" t="s">
        <v>195</v>
      </c>
      <c r="T44" s="53"/>
      <c r="U44" s="53"/>
      <c r="V44" s="53"/>
      <c r="W44" s="62" t="s">
        <v>195</v>
      </c>
      <c r="X44" s="62" t="s">
        <v>195</v>
      </c>
      <c r="Y44" s="53"/>
      <c r="Z44" s="53"/>
      <c r="AA44" s="53"/>
      <c r="AB44" s="53"/>
      <c r="AC44" s="53"/>
      <c r="AD44" s="53"/>
      <c r="AE44" s="53"/>
      <c r="AF44" s="53"/>
      <c r="AG44" s="53"/>
      <c r="AH44" s="21">
        <f t="shared" si="1"/>
        <v>100</v>
      </c>
      <c r="AI44" s="21">
        <f t="shared" si="2"/>
        <v>60</v>
      </c>
      <c r="AJ44" s="21">
        <f t="shared" si="0"/>
        <v>0</v>
      </c>
    </row>
    <row r="45" spans="1:36">
      <c r="A45" s="9" t="s">
        <v>76</v>
      </c>
      <c r="B45" s="76" t="s">
        <v>102</v>
      </c>
      <c r="C45" s="50"/>
      <c r="D45" s="21">
        <v>40</v>
      </c>
      <c r="E45" s="21">
        <v>29</v>
      </c>
      <c r="F45" s="21">
        <v>72</v>
      </c>
      <c r="G45" s="21">
        <v>80</v>
      </c>
      <c r="H45" s="21">
        <v>80</v>
      </c>
      <c r="I45" s="21">
        <v>80</v>
      </c>
      <c r="J45" s="21">
        <v>80</v>
      </c>
      <c r="K45" s="21">
        <v>80</v>
      </c>
      <c r="L45" s="21">
        <v>80</v>
      </c>
      <c r="M45" s="21">
        <v>80</v>
      </c>
      <c r="N45" s="21">
        <v>80</v>
      </c>
      <c r="O45" s="21">
        <v>80</v>
      </c>
      <c r="P45" s="21">
        <v>64</v>
      </c>
      <c r="Q45" s="53"/>
      <c r="R45" s="21">
        <v>80</v>
      </c>
      <c r="S45" s="21">
        <v>55</v>
      </c>
      <c r="T45" s="21">
        <v>46</v>
      </c>
      <c r="U45" s="21">
        <v>80</v>
      </c>
      <c r="V45" s="49">
        <v>70</v>
      </c>
      <c r="W45" s="51"/>
      <c r="X45" s="51"/>
      <c r="Y45" s="21">
        <v>80</v>
      </c>
      <c r="Z45" s="21">
        <v>22</v>
      </c>
      <c r="AA45" s="21">
        <v>73</v>
      </c>
      <c r="AB45" s="21">
        <v>80</v>
      </c>
      <c r="AC45" s="21">
        <v>80</v>
      </c>
      <c r="AD45" s="21">
        <v>57</v>
      </c>
      <c r="AE45" s="21">
        <v>23</v>
      </c>
      <c r="AF45" s="51"/>
      <c r="AG45" s="21">
        <v>78</v>
      </c>
      <c r="AH45" s="21">
        <f t="shared" si="1"/>
        <v>1749</v>
      </c>
      <c r="AI45" s="21">
        <f t="shared" si="2"/>
        <v>1385</v>
      </c>
      <c r="AJ45" s="21">
        <f t="shared" si="0"/>
        <v>295</v>
      </c>
    </row>
    <row r="46" spans="1:36">
      <c r="A46" s="9" t="s">
        <v>91</v>
      </c>
      <c r="B46" s="76" t="s">
        <v>108</v>
      </c>
      <c r="C46" s="21">
        <v>60</v>
      </c>
      <c r="D46" s="51"/>
      <c r="E46" s="51"/>
      <c r="F46" s="51"/>
      <c r="G46" s="51"/>
      <c r="H46" s="51"/>
      <c r="I46" s="21">
        <v>48</v>
      </c>
      <c r="J46" s="21">
        <v>40</v>
      </c>
      <c r="K46" s="21">
        <v>10</v>
      </c>
      <c r="L46" s="21">
        <v>80</v>
      </c>
      <c r="M46" s="53"/>
      <c r="N46" s="51"/>
      <c r="O46" s="51"/>
      <c r="P46" s="51"/>
      <c r="Q46" s="51"/>
      <c r="R46" s="53"/>
      <c r="S46" s="21">
        <v>80</v>
      </c>
      <c r="T46" s="64" t="s">
        <v>204</v>
      </c>
      <c r="U46" s="21">
        <v>77</v>
      </c>
      <c r="V46" s="21">
        <v>61</v>
      </c>
      <c r="W46" s="21">
        <v>50</v>
      </c>
      <c r="X46" s="21">
        <v>80</v>
      </c>
      <c r="Y46" s="21">
        <v>80</v>
      </c>
      <c r="Z46" s="21">
        <v>80</v>
      </c>
      <c r="AA46" s="21">
        <v>59</v>
      </c>
      <c r="AB46" s="51"/>
      <c r="AC46" s="21">
        <v>15</v>
      </c>
      <c r="AD46" s="21">
        <v>23</v>
      </c>
      <c r="AE46" s="21">
        <v>80</v>
      </c>
      <c r="AF46" s="21">
        <v>40</v>
      </c>
      <c r="AG46" s="51"/>
      <c r="AH46" s="21">
        <f t="shared" si="1"/>
        <v>963</v>
      </c>
      <c r="AI46" s="21">
        <f t="shared" si="2"/>
        <v>603</v>
      </c>
      <c r="AJ46" s="21">
        <f t="shared" si="0"/>
        <v>300</v>
      </c>
    </row>
    <row r="47" spans="1:36">
      <c r="A47" s="9" t="s">
        <v>92</v>
      </c>
      <c r="B47" s="76" t="s">
        <v>107</v>
      </c>
      <c r="C47" s="21">
        <v>60</v>
      </c>
      <c r="D47" s="21">
        <v>60</v>
      </c>
      <c r="E47" s="21">
        <v>80</v>
      </c>
      <c r="F47" s="21">
        <v>80</v>
      </c>
      <c r="G47" s="21">
        <v>80</v>
      </c>
      <c r="H47" s="21">
        <v>80</v>
      </c>
      <c r="I47" s="53"/>
      <c r="J47" s="21">
        <v>80</v>
      </c>
      <c r="K47" s="21">
        <v>80</v>
      </c>
      <c r="L47" s="21">
        <v>61</v>
      </c>
      <c r="M47" s="53"/>
      <c r="N47" s="79" t="s">
        <v>203</v>
      </c>
      <c r="O47" s="79" t="s">
        <v>203</v>
      </c>
      <c r="P47" s="79" t="s">
        <v>203</v>
      </c>
      <c r="Q47" s="53"/>
      <c r="R47" s="21">
        <v>80</v>
      </c>
      <c r="S47" s="21">
        <v>80</v>
      </c>
      <c r="T47" s="21">
        <v>80</v>
      </c>
      <c r="U47" s="21">
        <v>80</v>
      </c>
      <c r="V47" s="21">
        <v>80</v>
      </c>
      <c r="W47" s="51"/>
      <c r="X47" s="21">
        <v>80</v>
      </c>
      <c r="Y47" s="79" t="s">
        <v>203</v>
      </c>
      <c r="Z47" s="53"/>
      <c r="AA47" s="79" t="s">
        <v>203</v>
      </c>
      <c r="AB47" s="53"/>
      <c r="AC47" s="21">
        <v>80</v>
      </c>
      <c r="AD47" s="21">
        <v>80</v>
      </c>
      <c r="AE47" s="21">
        <v>80</v>
      </c>
      <c r="AF47" s="21">
        <v>80</v>
      </c>
      <c r="AG47" s="21">
        <v>80</v>
      </c>
      <c r="AH47" s="21">
        <f t="shared" si="1"/>
        <v>1541</v>
      </c>
      <c r="AI47" s="21">
        <f>SUM(F47:J47,M47:Q47,T47:U47,Y47:AG47)</f>
        <v>880</v>
      </c>
      <c r="AJ47" s="21">
        <f t="shared" si="0"/>
        <v>381</v>
      </c>
    </row>
    <row r="48" spans="1:36"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1"/>
      <c r="AI48" s="21"/>
      <c r="AJ48" s="21"/>
    </row>
    <row r="49" spans="1:1" customFormat="1">
      <c r="A49" s="1" t="s">
        <v>125</v>
      </c>
    </row>
    <row r="50" spans="1:1" customFormat="1">
      <c r="A50" s="7" t="s">
        <v>122</v>
      </c>
    </row>
    <row r="51" spans="1:1" customFormat="1">
      <c r="A51" s="6" t="s">
        <v>131</v>
      </c>
    </row>
    <row r="52" spans="1:1" customFormat="1">
      <c r="A52" s="8" t="s">
        <v>123</v>
      </c>
    </row>
    <row r="53" spans="1:1" customFormat="1">
      <c r="A53" s="3" t="s">
        <v>124</v>
      </c>
    </row>
    <row r="54" spans="1:1" customFormat="1">
      <c r="A54" s="4" t="s">
        <v>126</v>
      </c>
    </row>
    <row r="55" spans="1:1" customFormat="1">
      <c r="A55" s="5" t="s">
        <v>127</v>
      </c>
    </row>
    <row r="56" spans="1:1" customFormat="1">
      <c r="A56" s="40" t="s">
        <v>132</v>
      </c>
    </row>
    <row r="57" spans="1:1" customFormat="1">
      <c r="A57" s="43" t="s">
        <v>272</v>
      </c>
    </row>
  </sheetData>
  <mergeCells count="16">
    <mergeCell ref="AH1:AJ1"/>
    <mergeCell ref="C36:X36"/>
    <mergeCell ref="C28:N28"/>
    <mergeCell ref="C11:N11"/>
    <mergeCell ref="C24:F24"/>
    <mergeCell ref="W1:X1"/>
    <mergeCell ref="C4:X4"/>
    <mergeCell ref="C32:N32"/>
    <mergeCell ref="O32:Z32"/>
    <mergeCell ref="Y1:AG1"/>
    <mergeCell ref="C1:E1"/>
    <mergeCell ref="F1:J1"/>
    <mergeCell ref="K1:L1"/>
    <mergeCell ref="M1:Q1"/>
    <mergeCell ref="R1:S1"/>
    <mergeCell ref="T1:V1"/>
  </mergeCells>
  <pageMargins left="0.75" right="0.75" top="1" bottom="1" header="0.5" footer="0.5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J46"/>
  <sheetViews>
    <sheetView zoomScale="70" zoomScaleNormal="70" zoomScalePageLayoutView="70" workbookViewId="0">
      <pane xSplit="1" topLeftCell="O1" activePane="topRight" state="frozen"/>
      <selection activeCell="A7" sqref="A7"/>
      <selection pane="topRight" activeCell="K29" sqref="K29"/>
    </sheetView>
  </sheetViews>
  <sheetFormatPr defaultColWidth="11" defaultRowHeight="15.6"/>
  <cols>
    <col min="1" max="1" width="30.09765625" bestFit="1" customWidth="1"/>
    <col min="2" max="2" width="21" customWidth="1"/>
    <col min="3" max="3" width="10.59765625" style="42" bestFit="1" customWidth="1"/>
    <col min="4" max="4" width="8.5" style="42" bestFit="1" customWidth="1"/>
    <col min="5" max="5" width="16.09765625" style="42" bestFit="1" customWidth="1"/>
    <col min="6" max="6" width="8.59765625" style="42" bestFit="1" customWidth="1"/>
    <col min="7" max="7" width="11.8984375" style="42" bestFit="1" customWidth="1"/>
    <col min="8" max="8" width="12" style="42" bestFit="1" customWidth="1"/>
    <col min="9" max="9" width="17" style="42" bestFit="1" customWidth="1"/>
    <col min="10" max="10" width="10" style="42" bestFit="1" customWidth="1"/>
    <col min="11" max="11" width="10.09765625" style="42" bestFit="1" customWidth="1"/>
    <col min="12" max="12" width="11.3984375" style="42" bestFit="1" customWidth="1"/>
    <col min="13" max="13" width="8.8984375" style="42" bestFit="1" customWidth="1"/>
    <col min="14" max="14" width="11" style="42"/>
    <col min="15" max="15" width="16" style="42" bestFit="1" customWidth="1"/>
    <col min="18" max="18" width="11" style="42"/>
    <col min="20" max="20" width="11" style="42"/>
    <col min="22" max="22" width="11" style="42"/>
    <col min="28" max="30" width="11" style="42"/>
    <col min="32" max="32" width="16.5" customWidth="1"/>
  </cols>
  <sheetData>
    <row r="1" spans="1:36">
      <c r="A1" s="12"/>
      <c r="B1" s="12"/>
      <c r="C1" s="539" t="s">
        <v>121</v>
      </c>
      <c r="D1" s="540"/>
      <c r="E1" s="540"/>
      <c r="F1" s="537" t="s">
        <v>42</v>
      </c>
      <c r="G1" s="537"/>
      <c r="H1" s="537"/>
      <c r="I1" s="537"/>
      <c r="J1" s="537"/>
      <c r="K1" s="536" t="s">
        <v>19</v>
      </c>
      <c r="L1" s="536"/>
      <c r="M1" s="537" t="s">
        <v>42</v>
      </c>
      <c r="N1" s="537"/>
      <c r="O1" s="537"/>
      <c r="P1" s="537"/>
      <c r="Q1" s="537"/>
      <c r="R1" s="536" t="s">
        <v>19</v>
      </c>
      <c r="S1" s="536"/>
      <c r="T1" s="537" t="s">
        <v>42</v>
      </c>
      <c r="U1" s="537"/>
      <c r="V1" s="537"/>
      <c r="W1" s="536" t="s">
        <v>19</v>
      </c>
      <c r="X1" s="536"/>
      <c r="Y1" s="537" t="s">
        <v>42</v>
      </c>
      <c r="Z1" s="537"/>
      <c r="AA1" s="537"/>
      <c r="AB1" s="537"/>
      <c r="AC1" s="537"/>
      <c r="AD1" s="537"/>
      <c r="AE1" s="537"/>
      <c r="AF1" s="537"/>
      <c r="AG1" s="538"/>
      <c r="AH1" s="29"/>
      <c r="AI1" s="30"/>
      <c r="AJ1" s="30"/>
    </row>
    <row r="2" spans="1:36">
      <c r="A2" s="13" t="s">
        <v>45</v>
      </c>
      <c r="B2" s="39" t="s">
        <v>53</v>
      </c>
      <c r="C2" s="31" t="s">
        <v>8</v>
      </c>
      <c r="D2" s="32" t="s">
        <v>20</v>
      </c>
      <c r="E2" s="32" t="s">
        <v>114</v>
      </c>
      <c r="F2" s="33" t="s">
        <v>115</v>
      </c>
      <c r="G2" s="33" t="s">
        <v>29</v>
      </c>
      <c r="H2" s="33" t="s">
        <v>25</v>
      </c>
      <c r="I2" s="33" t="s">
        <v>116</v>
      </c>
      <c r="J2" s="33" t="s">
        <v>23</v>
      </c>
      <c r="K2" s="34" t="s">
        <v>29</v>
      </c>
      <c r="L2" s="34" t="s">
        <v>117</v>
      </c>
      <c r="M2" s="35" t="s">
        <v>28</v>
      </c>
      <c r="N2" s="35" t="s">
        <v>24</v>
      </c>
      <c r="O2" s="35" t="s">
        <v>30</v>
      </c>
      <c r="P2" s="35" t="s">
        <v>118</v>
      </c>
      <c r="Q2" s="36" t="s">
        <v>27</v>
      </c>
      <c r="R2" s="34" t="s">
        <v>32</v>
      </c>
      <c r="S2" s="34" t="s">
        <v>32</v>
      </c>
      <c r="T2" s="35" t="s">
        <v>119</v>
      </c>
      <c r="U2" s="36" t="s">
        <v>119</v>
      </c>
      <c r="V2" s="35" t="s">
        <v>23</v>
      </c>
      <c r="W2" s="34" t="s">
        <v>117</v>
      </c>
      <c r="X2" s="34" t="s">
        <v>29</v>
      </c>
      <c r="Y2" s="37" t="s">
        <v>116</v>
      </c>
      <c r="Z2" s="37" t="s">
        <v>30</v>
      </c>
      <c r="AA2" s="37" t="s">
        <v>115</v>
      </c>
      <c r="AB2" s="37" t="s">
        <v>29</v>
      </c>
      <c r="AC2" s="37" t="s">
        <v>24</v>
      </c>
      <c r="AD2" s="37" t="s">
        <v>25</v>
      </c>
      <c r="AE2" s="37" t="s">
        <v>118</v>
      </c>
      <c r="AF2" s="37" t="s">
        <v>120</v>
      </c>
      <c r="AG2" s="38" t="s">
        <v>28</v>
      </c>
      <c r="AH2" s="29"/>
      <c r="AI2" s="30"/>
      <c r="AJ2" s="30"/>
    </row>
    <row r="3" spans="1:36">
      <c r="A3" s="27" t="s">
        <v>56</v>
      </c>
      <c r="B3" s="27" t="s">
        <v>93</v>
      </c>
      <c r="C3" s="21"/>
      <c r="D3" s="21"/>
      <c r="E3" s="21"/>
      <c r="F3" s="21"/>
      <c r="G3" s="21"/>
      <c r="H3" s="41"/>
      <c r="I3" s="41"/>
      <c r="J3" s="41"/>
      <c r="K3" s="41"/>
      <c r="L3" s="41"/>
      <c r="M3" s="41"/>
      <c r="N3" s="41"/>
      <c r="O3" s="41"/>
      <c r="P3" s="2"/>
      <c r="Q3" s="2"/>
      <c r="R3" s="41"/>
      <c r="S3" s="2"/>
      <c r="T3" s="41"/>
      <c r="U3" s="2"/>
      <c r="V3" s="41"/>
      <c r="W3" s="2"/>
      <c r="X3" s="2"/>
      <c r="Y3" s="2"/>
      <c r="Z3" s="2"/>
      <c r="AA3" s="2"/>
      <c r="AB3" s="41"/>
      <c r="AC3" s="41"/>
      <c r="AD3" s="41"/>
      <c r="AE3" s="2"/>
      <c r="AF3" s="41"/>
      <c r="AG3" s="41"/>
    </row>
    <row r="4" spans="1:36">
      <c r="A4" s="27" t="s">
        <v>57</v>
      </c>
      <c r="B4" s="27" t="s">
        <v>94</v>
      </c>
      <c r="C4" s="21"/>
      <c r="D4" s="21"/>
      <c r="E4" s="21"/>
      <c r="F4" s="21"/>
      <c r="G4" s="21"/>
      <c r="H4" s="41"/>
      <c r="I4" s="41"/>
      <c r="J4" s="41"/>
      <c r="K4" s="41"/>
      <c r="L4" s="41"/>
      <c r="M4" s="41"/>
      <c r="N4" s="41"/>
      <c r="O4" s="41"/>
      <c r="P4" s="2"/>
      <c r="Q4" s="2"/>
      <c r="R4" s="41"/>
      <c r="S4" s="2"/>
      <c r="T4" s="41"/>
      <c r="U4" s="2"/>
      <c r="V4" s="41"/>
      <c r="W4" s="2"/>
      <c r="X4" s="2"/>
      <c r="Y4" s="2"/>
      <c r="Z4" s="2"/>
      <c r="AA4" s="2"/>
      <c r="AB4" s="41"/>
      <c r="AC4" s="41"/>
      <c r="AD4" s="41"/>
      <c r="AE4" s="2"/>
      <c r="AF4" s="41"/>
      <c r="AG4" s="41"/>
    </row>
    <row r="5" spans="1:36">
      <c r="A5" s="27" t="s">
        <v>58</v>
      </c>
      <c r="B5" s="27" t="s">
        <v>95</v>
      </c>
      <c r="C5" s="21"/>
      <c r="D5" s="21"/>
      <c r="E5" s="21"/>
      <c r="F5" s="21"/>
      <c r="G5" s="21"/>
      <c r="H5" s="41"/>
      <c r="I5" s="41"/>
      <c r="J5" s="41"/>
      <c r="K5" s="41"/>
      <c r="L5" s="41"/>
      <c r="M5" s="41"/>
      <c r="N5" s="41"/>
      <c r="O5" s="41"/>
      <c r="P5" s="2"/>
      <c r="Q5" s="2"/>
      <c r="R5" s="41"/>
      <c r="S5" s="2"/>
      <c r="T5" s="41"/>
      <c r="U5" s="2"/>
      <c r="V5" s="41"/>
      <c r="W5" s="2"/>
      <c r="X5" s="2"/>
      <c r="Y5" s="2"/>
      <c r="Z5" s="2"/>
      <c r="AA5" s="2"/>
      <c r="AB5" s="41"/>
      <c r="AC5" s="41"/>
      <c r="AD5" s="41"/>
      <c r="AE5" s="2"/>
      <c r="AF5" s="41"/>
      <c r="AG5" s="41"/>
    </row>
    <row r="6" spans="1:36">
      <c r="A6" s="27" t="s">
        <v>59</v>
      </c>
      <c r="B6" s="27" t="s">
        <v>94</v>
      </c>
      <c r="C6" s="21"/>
      <c r="D6" s="21"/>
      <c r="E6" s="21"/>
      <c r="F6" s="21"/>
      <c r="G6" s="21"/>
      <c r="H6" s="41"/>
      <c r="I6" s="41"/>
      <c r="J6" s="41"/>
      <c r="K6" s="41"/>
      <c r="L6" s="41"/>
      <c r="M6" s="41"/>
      <c r="N6" s="41"/>
      <c r="O6" s="41"/>
      <c r="P6" s="2"/>
      <c r="Q6" s="2"/>
      <c r="R6" s="41"/>
      <c r="S6" s="2"/>
      <c r="T6" s="41"/>
      <c r="U6" s="2"/>
      <c r="V6" s="41"/>
      <c r="W6" s="2"/>
      <c r="X6" s="2"/>
      <c r="Y6" s="2"/>
      <c r="Z6" s="2"/>
      <c r="AA6" s="2"/>
      <c r="AB6" s="41"/>
      <c r="AC6" s="41"/>
      <c r="AD6" s="41"/>
      <c r="AE6" s="2"/>
      <c r="AF6" s="41"/>
      <c r="AG6" s="41"/>
    </row>
    <row r="7" spans="1:36">
      <c r="A7" s="27" t="s">
        <v>60</v>
      </c>
      <c r="B7" s="27" t="s">
        <v>96</v>
      </c>
      <c r="C7" s="21"/>
      <c r="D7" s="21"/>
      <c r="E7" s="21"/>
      <c r="F7" s="21"/>
      <c r="G7" s="21"/>
      <c r="H7" s="41"/>
      <c r="I7" s="41"/>
      <c r="J7" s="41"/>
      <c r="K7" s="41"/>
      <c r="L7" s="41"/>
      <c r="M7" s="41"/>
      <c r="N7" s="41"/>
      <c r="O7" s="41"/>
      <c r="P7" s="2"/>
      <c r="Q7" s="2"/>
      <c r="R7" s="41"/>
      <c r="S7" s="2"/>
      <c r="T7" s="41"/>
      <c r="U7" s="2"/>
      <c r="V7" s="41"/>
      <c r="W7" s="2"/>
      <c r="X7" s="2"/>
      <c r="Y7" s="2"/>
      <c r="Z7" s="2"/>
      <c r="AA7" s="2"/>
      <c r="AB7" s="41"/>
      <c r="AC7" s="41"/>
      <c r="AD7" s="41"/>
      <c r="AE7" s="2"/>
      <c r="AF7" s="41"/>
      <c r="AG7" s="41"/>
    </row>
    <row r="8" spans="1:36">
      <c r="A8" s="27" t="s">
        <v>61</v>
      </c>
      <c r="B8" s="27" t="s">
        <v>97</v>
      </c>
      <c r="C8" s="21"/>
      <c r="D8" s="21"/>
      <c r="E8" s="21"/>
      <c r="F8" s="21"/>
      <c r="G8" s="21"/>
      <c r="H8" s="41"/>
      <c r="I8" s="41"/>
      <c r="J8" s="41"/>
      <c r="K8" s="41"/>
      <c r="L8" s="41"/>
      <c r="M8" s="41"/>
      <c r="N8" s="41"/>
      <c r="O8" s="41"/>
      <c r="P8" s="2"/>
      <c r="Q8" s="2"/>
      <c r="R8" s="41" t="s">
        <v>161</v>
      </c>
      <c r="S8" s="2"/>
      <c r="T8" s="41"/>
      <c r="U8" s="41" t="s">
        <v>161</v>
      </c>
      <c r="V8" s="41"/>
      <c r="W8" s="2"/>
      <c r="X8" s="2"/>
      <c r="Y8" s="2"/>
      <c r="Z8" s="2"/>
      <c r="AA8" s="2"/>
      <c r="AB8" s="41" t="s">
        <v>283</v>
      </c>
      <c r="AC8" s="41"/>
      <c r="AD8" s="41"/>
      <c r="AE8" s="2"/>
      <c r="AF8" s="41"/>
      <c r="AG8" s="41"/>
    </row>
    <row r="9" spans="1:36">
      <c r="A9" s="27" t="s">
        <v>62</v>
      </c>
      <c r="B9" s="27" t="s">
        <v>94</v>
      </c>
      <c r="C9" s="21"/>
      <c r="D9" s="21"/>
      <c r="E9" s="21"/>
      <c r="F9" s="21"/>
      <c r="G9" s="21"/>
      <c r="H9" s="41"/>
      <c r="I9" s="41"/>
      <c r="J9" s="41"/>
      <c r="K9" s="41"/>
      <c r="L9" s="41"/>
      <c r="M9" s="41"/>
      <c r="N9" s="41"/>
      <c r="O9" s="41"/>
      <c r="P9" s="2"/>
      <c r="Q9" s="2"/>
      <c r="R9" s="41"/>
      <c r="S9" s="2"/>
      <c r="T9" s="41"/>
      <c r="U9" s="2"/>
      <c r="V9" s="41"/>
      <c r="W9" s="2"/>
      <c r="X9" s="2"/>
      <c r="Y9" s="2"/>
      <c r="Z9" s="2"/>
      <c r="AA9" s="2"/>
      <c r="AB9" s="41"/>
      <c r="AC9" s="41"/>
      <c r="AD9" s="41"/>
      <c r="AE9" s="2"/>
      <c r="AF9" s="41"/>
      <c r="AG9" s="41"/>
    </row>
    <row r="10" spans="1:36">
      <c r="A10" s="67" t="s">
        <v>225</v>
      </c>
      <c r="B10" s="67" t="s">
        <v>107</v>
      </c>
      <c r="C10" s="21"/>
      <c r="D10" s="21"/>
      <c r="E10" s="21"/>
      <c r="F10" s="21"/>
      <c r="G10" s="21"/>
      <c r="H10" s="41"/>
      <c r="I10" s="41"/>
      <c r="J10" s="41"/>
      <c r="K10" s="41"/>
      <c r="L10" s="41"/>
      <c r="M10" s="41"/>
      <c r="N10" s="41"/>
      <c r="O10" s="41"/>
      <c r="P10" s="2"/>
      <c r="Q10" s="2"/>
      <c r="R10" s="41"/>
      <c r="S10" s="2"/>
      <c r="T10" s="41"/>
      <c r="U10" s="2"/>
      <c r="V10" s="41"/>
      <c r="W10" s="2"/>
      <c r="X10" s="2"/>
      <c r="Y10" s="2"/>
      <c r="Z10" s="2"/>
      <c r="AA10" s="2"/>
      <c r="AB10" s="41"/>
      <c r="AC10" s="41"/>
      <c r="AD10" s="41"/>
      <c r="AE10" s="2"/>
      <c r="AF10" s="41"/>
      <c r="AG10" s="41"/>
    </row>
    <row r="11" spans="1:36">
      <c r="A11" s="27" t="s">
        <v>63</v>
      </c>
      <c r="B11" s="27" t="s">
        <v>94</v>
      </c>
      <c r="C11" s="21"/>
      <c r="D11" s="21" t="s">
        <v>164</v>
      </c>
      <c r="E11" s="21"/>
      <c r="F11" s="21"/>
      <c r="G11" s="21"/>
      <c r="H11" s="41"/>
      <c r="I11" s="41"/>
      <c r="J11" s="41"/>
      <c r="K11" s="41"/>
      <c r="L11" s="41"/>
      <c r="M11" s="41"/>
      <c r="N11" s="41"/>
      <c r="O11" s="41"/>
      <c r="P11" s="2"/>
      <c r="Q11" s="2"/>
      <c r="R11" s="41"/>
      <c r="S11" s="2"/>
      <c r="T11" s="41"/>
      <c r="U11" s="2"/>
      <c r="V11" s="41"/>
      <c r="W11" s="2"/>
      <c r="X11" s="2"/>
      <c r="Y11" s="2"/>
      <c r="Z11" s="2"/>
      <c r="AA11" s="2"/>
      <c r="AB11" s="41"/>
      <c r="AC11" s="41"/>
      <c r="AD11" s="41"/>
      <c r="AE11" s="2"/>
      <c r="AF11" s="41"/>
      <c r="AG11" s="41"/>
    </row>
    <row r="12" spans="1:36">
      <c r="A12" s="27" t="s">
        <v>64</v>
      </c>
      <c r="B12" s="27" t="s">
        <v>96</v>
      </c>
      <c r="C12" s="21"/>
      <c r="D12" s="21"/>
      <c r="E12" s="21"/>
      <c r="F12" s="21"/>
      <c r="G12" s="21"/>
      <c r="H12" s="41"/>
      <c r="I12" s="41"/>
      <c r="J12" s="41"/>
      <c r="K12" s="41"/>
      <c r="L12" s="41"/>
      <c r="M12" s="41"/>
      <c r="N12" s="41"/>
      <c r="O12" s="41"/>
      <c r="P12" s="2"/>
      <c r="Q12" s="2"/>
      <c r="R12" s="41"/>
      <c r="S12" s="2"/>
      <c r="T12" s="41"/>
      <c r="U12" s="2"/>
      <c r="V12" s="41"/>
      <c r="W12" s="2"/>
      <c r="X12" s="2"/>
      <c r="Y12" s="2"/>
      <c r="Z12" s="2"/>
      <c r="AA12" s="2"/>
      <c r="AB12" s="41"/>
      <c r="AC12" s="41"/>
      <c r="AD12" s="41"/>
      <c r="AE12" s="2"/>
      <c r="AF12" s="41"/>
      <c r="AG12" s="41"/>
    </row>
    <row r="13" spans="1:36">
      <c r="A13" s="28" t="s">
        <v>54</v>
      </c>
      <c r="B13" s="28" t="s">
        <v>99</v>
      </c>
      <c r="C13" s="21"/>
      <c r="D13" s="21"/>
      <c r="E13" s="21"/>
      <c r="F13" s="21"/>
      <c r="G13" s="21"/>
      <c r="H13" s="41"/>
      <c r="I13" s="41"/>
      <c r="J13" s="41"/>
      <c r="K13" s="41"/>
      <c r="L13" s="41"/>
      <c r="M13" s="41"/>
      <c r="N13" s="41"/>
      <c r="O13" s="41"/>
      <c r="P13" s="2"/>
      <c r="Q13" s="2"/>
      <c r="R13" s="41"/>
      <c r="S13" s="2"/>
      <c r="T13" s="41"/>
      <c r="U13" s="2"/>
      <c r="V13" s="41"/>
      <c r="W13" s="2"/>
      <c r="X13" s="2"/>
      <c r="Y13" s="2"/>
      <c r="Z13" s="2"/>
      <c r="AA13" s="2"/>
      <c r="AB13" s="41"/>
      <c r="AC13" s="41"/>
      <c r="AD13" s="41"/>
      <c r="AE13" s="21" t="s">
        <v>165</v>
      </c>
      <c r="AF13" s="41"/>
      <c r="AG13" s="41"/>
    </row>
    <row r="14" spans="1:36">
      <c r="A14" s="27" t="s">
        <v>65</v>
      </c>
      <c r="B14" s="27" t="s">
        <v>98</v>
      </c>
      <c r="C14" s="21"/>
      <c r="D14" s="21"/>
      <c r="E14" s="21"/>
      <c r="F14" s="21"/>
      <c r="G14" s="21"/>
      <c r="H14" s="41"/>
      <c r="I14" s="41"/>
      <c r="J14" s="41"/>
      <c r="K14" s="41"/>
      <c r="L14" s="41"/>
      <c r="M14" s="41"/>
      <c r="N14" s="41"/>
      <c r="O14" s="41"/>
      <c r="P14" s="2"/>
      <c r="Q14" s="2"/>
      <c r="R14" s="41"/>
      <c r="S14" s="2"/>
      <c r="T14" s="41"/>
      <c r="U14" s="2"/>
      <c r="V14" s="41" t="s">
        <v>260</v>
      </c>
      <c r="W14" s="2"/>
      <c r="X14" s="2"/>
      <c r="Y14" s="2"/>
      <c r="Z14" s="2"/>
      <c r="AA14" s="41" t="s">
        <v>202</v>
      </c>
      <c r="AB14" s="41"/>
      <c r="AC14" s="41"/>
      <c r="AD14" s="41"/>
      <c r="AE14" s="2"/>
      <c r="AF14" s="41"/>
      <c r="AG14" s="41"/>
    </row>
    <row r="15" spans="1:36">
      <c r="A15" s="27" t="s">
        <v>66</v>
      </c>
      <c r="B15" s="27" t="s">
        <v>94</v>
      </c>
      <c r="C15" s="21"/>
      <c r="D15" s="21" t="s">
        <v>161</v>
      </c>
      <c r="E15" s="21"/>
      <c r="F15" s="21"/>
      <c r="G15" s="21"/>
      <c r="H15" s="41"/>
      <c r="I15" s="41"/>
      <c r="J15" s="41"/>
      <c r="K15" s="41"/>
      <c r="L15" s="41"/>
      <c r="M15" s="41"/>
      <c r="N15" s="41"/>
      <c r="O15" s="41"/>
      <c r="P15" s="2"/>
      <c r="Q15" s="2"/>
      <c r="R15" s="41"/>
      <c r="S15" s="2"/>
      <c r="T15" s="41"/>
      <c r="U15" s="2"/>
      <c r="V15" s="41"/>
      <c r="W15" s="2"/>
      <c r="X15" s="2"/>
      <c r="Y15" s="2"/>
      <c r="Z15" s="2"/>
      <c r="AA15" s="2"/>
      <c r="AB15" s="41"/>
      <c r="AC15" s="41"/>
      <c r="AD15" s="41"/>
      <c r="AE15" s="41" t="s">
        <v>161</v>
      </c>
      <c r="AF15" s="41"/>
      <c r="AG15" s="41"/>
    </row>
    <row r="16" spans="1:36">
      <c r="A16" s="27" t="s">
        <v>67</v>
      </c>
      <c r="B16" s="27" t="s">
        <v>93</v>
      </c>
      <c r="C16" s="21"/>
      <c r="D16" s="21"/>
      <c r="E16" s="21"/>
      <c r="F16" s="21"/>
      <c r="G16" s="21"/>
      <c r="H16" s="41"/>
      <c r="I16" s="41"/>
      <c r="J16" s="41"/>
      <c r="K16" s="41"/>
      <c r="L16" s="41"/>
      <c r="M16" s="41"/>
      <c r="N16" s="41"/>
      <c r="O16" s="41"/>
      <c r="P16" s="2"/>
      <c r="Q16" s="2"/>
      <c r="R16" s="41"/>
      <c r="S16" s="2"/>
      <c r="T16" s="41"/>
      <c r="U16" s="2"/>
      <c r="V16" s="41"/>
      <c r="W16" s="2"/>
      <c r="X16" s="2"/>
      <c r="Y16" s="2"/>
      <c r="Z16" s="2"/>
      <c r="AA16" s="2"/>
      <c r="AB16" s="41"/>
      <c r="AC16" s="41"/>
      <c r="AD16" s="41"/>
      <c r="AE16" s="2"/>
      <c r="AF16" s="41"/>
      <c r="AG16" s="41"/>
    </row>
    <row r="17" spans="1:33">
      <c r="A17" s="27" t="s">
        <v>68</v>
      </c>
      <c r="B17" s="27" t="s">
        <v>93</v>
      </c>
      <c r="C17" s="21"/>
      <c r="D17" s="21"/>
      <c r="E17" s="21"/>
      <c r="F17" s="21"/>
      <c r="G17" s="21"/>
      <c r="H17" s="41"/>
      <c r="I17" s="41"/>
      <c r="J17" s="41"/>
      <c r="K17" s="41"/>
      <c r="L17" s="41"/>
      <c r="M17" s="41"/>
      <c r="N17" s="41"/>
      <c r="O17" s="41"/>
      <c r="P17" s="2"/>
      <c r="Q17" s="2"/>
      <c r="R17" s="41"/>
      <c r="S17" s="2"/>
      <c r="T17" s="41"/>
      <c r="U17" s="2"/>
      <c r="V17" s="41"/>
      <c r="W17" s="2"/>
      <c r="X17" s="2"/>
      <c r="Y17" s="2"/>
      <c r="Z17" s="2"/>
      <c r="AA17" s="2"/>
      <c r="AB17" s="41"/>
      <c r="AC17" s="41"/>
      <c r="AD17" s="41"/>
      <c r="AE17" s="2"/>
      <c r="AF17" s="41"/>
      <c r="AG17" s="41"/>
    </row>
    <row r="18" spans="1:33">
      <c r="A18" s="27" t="s">
        <v>69</v>
      </c>
      <c r="B18" s="27" t="s">
        <v>94</v>
      </c>
      <c r="C18" s="21"/>
      <c r="D18" s="21"/>
      <c r="E18" s="21"/>
      <c r="F18" s="21"/>
      <c r="G18" s="21"/>
      <c r="H18" s="41"/>
      <c r="I18" s="41"/>
      <c r="J18" s="41"/>
      <c r="K18" s="41" t="s">
        <v>161</v>
      </c>
      <c r="L18" s="41"/>
      <c r="M18" s="41"/>
      <c r="N18" s="41"/>
      <c r="O18" s="41"/>
      <c r="P18" s="2"/>
      <c r="Q18" s="2"/>
      <c r="R18" s="41"/>
      <c r="S18" s="2"/>
      <c r="T18" s="41"/>
      <c r="U18" s="2"/>
      <c r="V18" s="41"/>
      <c r="W18" s="2"/>
      <c r="X18" s="2"/>
      <c r="Y18" s="2"/>
      <c r="Z18" s="2"/>
      <c r="AA18" s="2"/>
      <c r="AB18" s="41"/>
      <c r="AC18" s="41"/>
      <c r="AD18" s="41"/>
      <c r="AE18" s="2"/>
      <c r="AF18" s="41"/>
      <c r="AG18" s="41"/>
    </row>
    <row r="19" spans="1:33">
      <c r="A19" s="28" t="s">
        <v>55</v>
      </c>
      <c r="B19" s="28" t="s">
        <v>100</v>
      </c>
      <c r="C19" s="21"/>
      <c r="D19" s="21"/>
      <c r="E19" s="21"/>
      <c r="F19" s="21"/>
      <c r="G19" s="21"/>
      <c r="H19" s="41"/>
      <c r="I19" s="41"/>
      <c r="J19" s="41"/>
      <c r="K19" s="41"/>
      <c r="L19" s="41"/>
      <c r="M19" s="41"/>
      <c r="N19" s="41"/>
      <c r="O19" s="41"/>
      <c r="P19" s="2"/>
      <c r="Q19" s="2"/>
      <c r="R19" s="41"/>
      <c r="S19" s="2"/>
      <c r="T19" s="41"/>
      <c r="U19" s="2"/>
      <c r="V19" s="41"/>
      <c r="W19" s="2"/>
      <c r="X19" s="2"/>
      <c r="Y19" s="2"/>
      <c r="Z19" s="2"/>
      <c r="AA19" s="2"/>
      <c r="AB19" s="41"/>
      <c r="AC19" s="41"/>
      <c r="AD19" s="41"/>
      <c r="AE19" s="2"/>
      <c r="AF19" s="41" t="s">
        <v>161</v>
      </c>
      <c r="AG19" s="41"/>
    </row>
    <row r="20" spans="1:33">
      <c r="A20" s="27" t="s">
        <v>70</v>
      </c>
      <c r="B20" s="27" t="s">
        <v>99</v>
      </c>
      <c r="C20" s="21"/>
      <c r="D20" s="21"/>
      <c r="E20" s="21"/>
      <c r="F20" s="21"/>
      <c r="G20" s="21"/>
      <c r="H20" s="41"/>
      <c r="I20" s="21" t="s">
        <v>184</v>
      </c>
      <c r="J20" s="41" t="s">
        <v>187</v>
      </c>
      <c r="K20" s="41"/>
      <c r="L20" s="21" t="s">
        <v>184</v>
      </c>
      <c r="M20" s="41"/>
      <c r="N20" s="41"/>
      <c r="O20" s="41"/>
      <c r="P20" s="2"/>
      <c r="Q20" s="2"/>
      <c r="R20" s="41"/>
      <c r="S20" s="2"/>
      <c r="T20" s="41"/>
      <c r="U20" s="41" t="s">
        <v>187</v>
      </c>
      <c r="V20" s="41"/>
      <c r="W20" s="2"/>
      <c r="X20" s="2"/>
      <c r="Y20" s="2"/>
      <c r="Z20" s="2"/>
      <c r="AA20" s="2"/>
      <c r="AB20" s="41" t="s">
        <v>187</v>
      </c>
      <c r="AC20" s="41"/>
      <c r="AD20" s="41"/>
      <c r="AE20" s="2"/>
      <c r="AF20" s="41"/>
      <c r="AG20" s="41" t="s">
        <v>173</v>
      </c>
    </row>
    <row r="21" spans="1:33">
      <c r="A21" s="27" t="s">
        <v>71</v>
      </c>
      <c r="B21" s="27" t="s">
        <v>96</v>
      </c>
      <c r="C21" s="21"/>
      <c r="D21" s="21"/>
      <c r="E21" s="21"/>
      <c r="F21" s="21"/>
      <c r="G21" s="21"/>
      <c r="H21" s="41"/>
      <c r="I21" s="41"/>
      <c r="J21" s="41"/>
      <c r="K21" s="41"/>
      <c r="L21" s="41"/>
      <c r="M21" s="41"/>
      <c r="N21" s="41"/>
      <c r="O21" s="41"/>
      <c r="P21" s="2"/>
      <c r="Q21" s="2"/>
      <c r="R21" s="41"/>
      <c r="S21" s="2"/>
      <c r="T21" s="41"/>
      <c r="U21" s="2"/>
      <c r="V21" s="41"/>
      <c r="W21" s="2"/>
      <c r="X21" s="2"/>
      <c r="Y21" s="2"/>
      <c r="Z21" s="2"/>
      <c r="AA21" s="2"/>
      <c r="AB21" s="41"/>
      <c r="AC21" s="41"/>
      <c r="AD21" s="41"/>
      <c r="AE21" s="2"/>
      <c r="AF21" s="41"/>
      <c r="AG21" s="41"/>
    </row>
    <row r="22" spans="1:33">
      <c r="A22" s="27" t="s">
        <v>72</v>
      </c>
      <c r="B22" s="27" t="s">
        <v>100</v>
      </c>
      <c r="C22" s="21"/>
      <c r="D22" s="21"/>
      <c r="E22" s="21"/>
      <c r="F22" s="21"/>
      <c r="G22" s="21"/>
      <c r="H22" s="41"/>
      <c r="I22" s="41"/>
      <c r="J22" s="41"/>
      <c r="K22" s="41"/>
      <c r="L22" s="41"/>
      <c r="M22" s="41"/>
      <c r="N22" s="41"/>
      <c r="O22" s="41"/>
      <c r="P22" s="2"/>
      <c r="Q22" s="2"/>
      <c r="R22" s="41"/>
      <c r="S22" s="2"/>
      <c r="T22" s="41"/>
      <c r="U22" s="2"/>
      <c r="V22" s="41"/>
      <c r="W22" s="2"/>
      <c r="X22" s="2"/>
      <c r="Y22" s="2"/>
      <c r="Z22" s="2"/>
      <c r="AA22" s="2"/>
      <c r="AB22" s="41"/>
      <c r="AC22" s="41"/>
      <c r="AD22" s="41"/>
      <c r="AE22" s="2"/>
      <c r="AF22" s="41"/>
      <c r="AG22" s="41"/>
    </row>
    <row r="23" spans="1:33">
      <c r="A23" s="27" t="s">
        <v>176</v>
      </c>
      <c r="B23" s="27" t="s">
        <v>163</v>
      </c>
      <c r="C23" s="21"/>
      <c r="D23" s="21"/>
      <c r="E23" s="21"/>
      <c r="F23" s="21"/>
      <c r="G23" s="21"/>
      <c r="H23" s="21" t="s">
        <v>181</v>
      </c>
      <c r="I23" s="41"/>
      <c r="J23" s="41" t="s">
        <v>188</v>
      </c>
      <c r="K23" s="41" t="s">
        <v>194</v>
      </c>
      <c r="L23" s="41" t="s">
        <v>197</v>
      </c>
      <c r="M23" s="21" t="s">
        <v>184</v>
      </c>
      <c r="N23" s="41" t="s">
        <v>202</v>
      </c>
      <c r="O23" s="41" t="s">
        <v>232</v>
      </c>
      <c r="P23" s="21" t="s">
        <v>165</v>
      </c>
      <c r="Q23" s="21" t="s">
        <v>165</v>
      </c>
      <c r="R23" s="41"/>
      <c r="S23" s="2"/>
      <c r="T23" s="41"/>
      <c r="U23" s="2"/>
      <c r="V23" s="21" t="s">
        <v>165</v>
      </c>
      <c r="W23" s="2"/>
      <c r="X23" s="21" t="s">
        <v>264</v>
      </c>
      <c r="Y23" s="2" t="s">
        <v>276</v>
      </c>
      <c r="Z23" s="41" t="s">
        <v>187</v>
      </c>
      <c r="AA23" s="2"/>
      <c r="AB23" s="41"/>
      <c r="AC23" s="41"/>
      <c r="AD23" s="41"/>
      <c r="AE23" s="21" t="s">
        <v>173</v>
      </c>
      <c r="AF23" s="41" t="s">
        <v>292</v>
      </c>
      <c r="AG23" s="41" t="s">
        <v>197</v>
      </c>
    </row>
    <row r="24" spans="1:33">
      <c r="A24" s="27" t="s">
        <v>73</v>
      </c>
      <c r="B24" s="27" t="s">
        <v>101</v>
      </c>
      <c r="C24" s="48" t="s">
        <v>161</v>
      </c>
      <c r="D24" s="21" t="s">
        <v>161</v>
      </c>
      <c r="E24" s="21"/>
      <c r="F24" s="21"/>
      <c r="G24" s="21"/>
      <c r="H24" s="41"/>
      <c r="I24" s="41"/>
      <c r="J24" s="41"/>
      <c r="K24" s="41"/>
      <c r="L24" s="41"/>
      <c r="M24" s="41"/>
      <c r="N24" s="41"/>
      <c r="O24" s="41"/>
      <c r="P24" s="2"/>
      <c r="Q24" s="2"/>
      <c r="R24" s="41"/>
      <c r="S24" s="2"/>
      <c r="T24" s="41"/>
      <c r="U24" s="2"/>
      <c r="V24" s="41"/>
      <c r="W24" s="2"/>
      <c r="X24" s="2"/>
      <c r="Y24" s="2"/>
      <c r="Z24" s="2"/>
      <c r="AA24" s="2"/>
      <c r="AB24" s="41"/>
      <c r="AC24" s="41"/>
      <c r="AD24" s="41"/>
      <c r="AE24" s="2"/>
      <c r="AF24" s="41"/>
      <c r="AG24" s="41"/>
    </row>
    <row r="25" spans="1:33">
      <c r="A25" s="27" t="s">
        <v>74</v>
      </c>
      <c r="B25" s="27" t="s">
        <v>100</v>
      </c>
      <c r="C25" s="21"/>
      <c r="D25" s="21"/>
      <c r="E25" s="21"/>
      <c r="F25" s="21"/>
      <c r="G25" s="21"/>
      <c r="H25" s="41"/>
      <c r="I25" s="41"/>
      <c r="J25" s="41"/>
      <c r="K25" s="41"/>
      <c r="L25" s="41"/>
      <c r="M25" s="41"/>
      <c r="N25" s="41"/>
      <c r="O25" s="41"/>
      <c r="P25" s="2"/>
      <c r="Q25" s="2"/>
      <c r="R25" s="41"/>
      <c r="S25" s="2"/>
      <c r="T25" s="41"/>
      <c r="U25" s="2"/>
      <c r="V25" s="41"/>
      <c r="W25" s="2"/>
      <c r="X25" s="2"/>
      <c r="Y25" s="2"/>
      <c r="Z25" s="2"/>
      <c r="AA25" s="2"/>
      <c r="AB25" s="41"/>
      <c r="AC25" s="41"/>
      <c r="AD25" s="41"/>
      <c r="AE25" s="2"/>
      <c r="AF25" s="41"/>
      <c r="AG25" s="41"/>
    </row>
    <row r="26" spans="1:33">
      <c r="A26" s="27" t="s">
        <v>75</v>
      </c>
      <c r="B26" s="27" t="s">
        <v>98</v>
      </c>
      <c r="C26" s="21"/>
      <c r="D26" s="21"/>
      <c r="E26" s="21"/>
      <c r="F26" s="21"/>
      <c r="G26" s="21"/>
      <c r="H26" s="41"/>
      <c r="I26" s="41"/>
      <c r="J26" s="41"/>
      <c r="K26" s="41"/>
      <c r="L26" s="41"/>
      <c r="M26" s="41"/>
      <c r="N26" s="41"/>
      <c r="O26" s="41"/>
      <c r="P26" s="2"/>
      <c r="Q26" s="2"/>
      <c r="R26" s="41"/>
      <c r="S26" s="2"/>
      <c r="T26" s="41"/>
      <c r="U26" s="2"/>
      <c r="V26" s="41"/>
      <c r="W26" s="2"/>
      <c r="X26" s="2"/>
      <c r="Y26" s="2"/>
      <c r="Z26" s="2"/>
      <c r="AA26" s="2"/>
      <c r="AB26" s="41"/>
      <c r="AC26" s="41"/>
      <c r="AD26" s="41"/>
      <c r="AE26" s="2"/>
      <c r="AF26" s="41"/>
      <c r="AG26" s="41"/>
    </row>
    <row r="27" spans="1:33">
      <c r="A27" s="67" t="s">
        <v>226</v>
      </c>
      <c r="B27" s="67" t="s">
        <v>99</v>
      </c>
      <c r="C27" s="21"/>
      <c r="D27" s="21"/>
      <c r="E27" s="21"/>
      <c r="F27" s="21"/>
      <c r="G27" s="21"/>
      <c r="H27" s="41"/>
      <c r="I27" s="41"/>
      <c r="J27" s="41"/>
      <c r="K27" s="41"/>
      <c r="L27" s="41"/>
      <c r="M27" s="41"/>
      <c r="N27" s="41"/>
      <c r="O27" s="41"/>
      <c r="P27" s="2"/>
      <c r="Q27" s="2"/>
      <c r="R27" s="41"/>
      <c r="S27" s="2"/>
      <c r="T27" s="41"/>
      <c r="U27" s="2"/>
      <c r="V27" s="41"/>
      <c r="W27" s="2"/>
      <c r="X27" s="2"/>
      <c r="Y27" s="2"/>
      <c r="Z27" s="2"/>
      <c r="AA27" s="2"/>
      <c r="AB27" s="41"/>
      <c r="AC27" s="41"/>
      <c r="AD27" s="41"/>
      <c r="AE27" s="2"/>
      <c r="AF27" s="41"/>
      <c r="AG27" s="41"/>
    </row>
    <row r="28" spans="1:33">
      <c r="A28" s="27" t="s">
        <v>77</v>
      </c>
      <c r="B28" s="27" t="s">
        <v>103</v>
      </c>
      <c r="C28" s="21"/>
      <c r="D28" s="21"/>
      <c r="E28" s="21"/>
      <c r="F28" s="21"/>
      <c r="G28" s="21"/>
      <c r="H28" s="41"/>
      <c r="I28" s="41"/>
      <c r="J28" s="41"/>
      <c r="K28" s="41"/>
      <c r="L28" s="41"/>
      <c r="M28" s="41"/>
      <c r="N28" s="41"/>
      <c r="O28" s="41"/>
      <c r="P28" s="2"/>
      <c r="Q28" s="2"/>
      <c r="R28" s="41"/>
      <c r="S28" s="2"/>
      <c r="T28" s="41"/>
      <c r="U28" s="2"/>
      <c r="V28" s="41"/>
      <c r="W28" s="2"/>
      <c r="X28" s="2"/>
      <c r="Y28" s="2"/>
      <c r="Z28" s="2"/>
      <c r="AA28" s="2"/>
      <c r="AB28" s="41"/>
      <c r="AC28" s="41"/>
      <c r="AD28" s="41"/>
      <c r="AE28" s="2"/>
      <c r="AF28" s="41"/>
      <c r="AG28" s="41"/>
    </row>
    <row r="29" spans="1:33">
      <c r="A29" s="27" t="s">
        <v>78</v>
      </c>
      <c r="B29" s="27" t="s">
        <v>104</v>
      </c>
      <c r="C29" s="21"/>
      <c r="D29" s="21" t="s">
        <v>165</v>
      </c>
      <c r="E29" s="21" t="s">
        <v>171</v>
      </c>
      <c r="F29" s="21" t="s">
        <v>173</v>
      </c>
      <c r="G29" s="21" t="s">
        <v>177</v>
      </c>
      <c r="H29" s="41"/>
      <c r="I29" s="21" t="s">
        <v>185</v>
      </c>
      <c r="J29" s="41"/>
      <c r="K29" s="41"/>
      <c r="L29" s="41"/>
      <c r="M29" s="41"/>
      <c r="N29" s="41"/>
      <c r="O29" s="41"/>
      <c r="P29" s="2"/>
      <c r="Q29" s="2"/>
      <c r="R29" s="41" t="s">
        <v>240</v>
      </c>
      <c r="S29" s="2"/>
      <c r="T29" s="41" t="s">
        <v>187</v>
      </c>
      <c r="U29" s="41" t="s">
        <v>187</v>
      </c>
      <c r="V29" s="41"/>
      <c r="W29" s="21" t="s">
        <v>173</v>
      </c>
      <c r="X29" s="2"/>
      <c r="Y29" s="2"/>
      <c r="Z29" s="2"/>
      <c r="AA29" s="2"/>
      <c r="AB29" s="41"/>
      <c r="AC29" s="41"/>
      <c r="AD29" s="21" t="s">
        <v>165</v>
      </c>
      <c r="AE29" s="2"/>
      <c r="AF29" s="41"/>
      <c r="AG29" s="41"/>
    </row>
    <row r="30" spans="1:33">
      <c r="A30" s="27" t="s">
        <v>79</v>
      </c>
      <c r="B30" s="27" t="s">
        <v>105</v>
      </c>
      <c r="C30" s="21"/>
      <c r="D30" s="21"/>
      <c r="E30" s="21" t="s">
        <v>161</v>
      </c>
      <c r="F30" s="21"/>
      <c r="G30" s="21" t="s">
        <v>161</v>
      </c>
      <c r="H30" s="41"/>
      <c r="I30" s="41"/>
      <c r="J30" s="41"/>
      <c r="K30" s="41"/>
      <c r="L30" s="41"/>
      <c r="M30" s="41"/>
      <c r="N30" s="41"/>
      <c r="O30" s="41"/>
      <c r="P30" s="41" t="s">
        <v>233</v>
      </c>
      <c r="Q30" s="2"/>
      <c r="R30" s="41"/>
      <c r="S30" s="2"/>
      <c r="T30" s="41"/>
      <c r="U30" s="2"/>
      <c r="V30" s="41"/>
      <c r="W30" s="2"/>
      <c r="X30" s="2"/>
      <c r="Y30" s="2"/>
      <c r="Z30" s="2"/>
      <c r="AA30" s="2"/>
      <c r="AB30" s="41"/>
      <c r="AC30" s="41"/>
      <c r="AD30" s="41"/>
      <c r="AE30" s="2"/>
      <c r="AF30" s="41"/>
      <c r="AG30" s="41"/>
    </row>
    <row r="31" spans="1:33">
      <c r="A31" s="27" t="s">
        <v>80</v>
      </c>
      <c r="B31" s="27" t="s">
        <v>106</v>
      </c>
      <c r="C31" s="21"/>
      <c r="D31" s="21"/>
      <c r="E31" s="21"/>
      <c r="F31" s="21"/>
      <c r="G31" s="21"/>
      <c r="H31" s="41"/>
      <c r="I31" s="41"/>
      <c r="J31" s="41"/>
      <c r="K31" s="41"/>
      <c r="L31" s="41"/>
      <c r="M31" s="41"/>
      <c r="N31" s="41"/>
      <c r="O31" s="41"/>
      <c r="P31" s="2"/>
      <c r="Q31" s="2"/>
      <c r="R31" s="41"/>
      <c r="S31" s="2"/>
      <c r="T31" s="41"/>
      <c r="U31" s="2"/>
      <c r="V31" s="41"/>
      <c r="W31" s="2"/>
      <c r="X31" s="2"/>
      <c r="Y31" s="2"/>
      <c r="Z31" s="2"/>
      <c r="AA31" s="2"/>
      <c r="AB31" s="41"/>
      <c r="AC31" s="41"/>
      <c r="AD31" s="41"/>
      <c r="AE31" s="2"/>
      <c r="AF31" s="41"/>
      <c r="AG31" s="41"/>
    </row>
    <row r="32" spans="1:33">
      <c r="A32" s="27" t="s">
        <v>81</v>
      </c>
      <c r="B32" s="27" t="s">
        <v>105</v>
      </c>
      <c r="C32" s="21"/>
      <c r="D32" s="21"/>
      <c r="E32" s="21"/>
      <c r="F32" s="21"/>
      <c r="G32" s="21"/>
      <c r="H32" s="41"/>
      <c r="I32" s="41"/>
      <c r="J32" s="41"/>
      <c r="K32" s="41"/>
      <c r="L32" s="41"/>
      <c r="M32" s="41"/>
      <c r="N32" s="41" t="s">
        <v>161</v>
      </c>
      <c r="O32" s="41"/>
      <c r="P32" s="2"/>
      <c r="Q32" s="2"/>
      <c r="R32" s="41"/>
      <c r="S32" s="2"/>
      <c r="T32" s="41"/>
      <c r="U32" s="2"/>
      <c r="V32" s="41"/>
      <c r="W32" s="2"/>
      <c r="X32" s="2"/>
      <c r="Y32" s="2"/>
      <c r="Z32" s="2"/>
      <c r="AA32" s="41" t="s">
        <v>161</v>
      </c>
      <c r="AB32" s="41"/>
      <c r="AC32" s="41"/>
      <c r="AD32" s="41"/>
      <c r="AE32" s="2"/>
      <c r="AF32" s="41"/>
      <c r="AG32" s="41"/>
    </row>
    <row r="33" spans="1:33">
      <c r="A33" s="27" t="s">
        <v>82</v>
      </c>
      <c r="B33" s="27" t="s">
        <v>105</v>
      </c>
      <c r="C33" s="21"/>
      <c r="D33" s="21"/>
      <c r="E33" s="21"/>
      <c r="F33" s="21"/>
      <c r="G33" s="21"/>
      <c r="H33" s="41"/>
      <c r="I33" s="41"/>
      <c r="J33" s="41"/>
      <c r="K33" s="41"/>
      <c r="L33" s="41"/>
      <c r="M33" s="41"/>
      <c r="N33" s="41"/>
      <c r="O33" s="41"/>
      <c r="P33" s="2"/>
      <c r="Q33" s="2"/>
      <c r="R33" s="41"/>
      <c r="S33" s="2"/>
      <c r="T33" s="41"/>
      <c r="U33" s="2"/>
      <c r="V33" s="41"/>
      <c r="W33" s="2"/>
      <c r="X33" s="2"/>
      <c r="Y33" s="2"/>
      <c r="Z33" s="2"/>
      <c r="AA33" s="2"/>
      <c r="AB33" s="41"/>
      <c r="AC33" s="41"/>
      <c r="AD33" s="41"/>
      <c r="AE33" s="2"/>
      <c r="AF33" s="41"/>
      <c r="AG33" s="41"/>
    </row>
    <row r="34" spans="1:33">
      <c r="A34" s="27" t="s">
        <v>83</v>
      </c>
      <c r="B34" s="27" t="s">
        <v>101</v>
      </c>
      <c r="C34" s="21"/>
      <c r="D34" s="21"/>
      <c r="E34" s="21"/>
      <c r="F34" s="21"/>
      <c r="G34" s="21"/>
      <c r="H34" s="41"/>
      <c r="I34" s="41"/>
      <c r="J34" s="41" t="s">
        <v>161</v>
      </c>
      <c r="K34" s="41"/>
      <c r="L34" s="41"/>
      <c r="M34" s="41"/>
      <c r="N34" s="41"/>
      <c r="O34" s="41"/>
      <c r="P34" s="2"/>
      <c r="Q34" s="2"/>
      <c r="R34" s="41"/>
      <c r="S34" s="2"/>
      <c r="T34" s="41"/>
      <c r="U34" s="2"/>
      <c r="V34" s="41"/>
      <c r="W34" s="2"/>
      <c r="X34" s="2"/>
      <c r="Y34" s="2"/>
      <c r="Z34" s="2"/>
      <c r="AA34" s="2"/>
      <c r="AB34" s="41"/>
      <c r="AC34" s="41"/>
      <c r="AD34" s="41"/>
      <c r="AE34" s="2"/>
      <c r="AF34" s="41"/>
      <c r="AG34" s="41"/>
    </row>
    <row r="35" spans="1:33">
      <c r="A35" s="27" t="s">
        <v>84</v>
      </c>
      <c r="B35" s="27" t="s">
        <v>101</v>
      </c>
      <c r="C35" s="21"/>
      <c r="D35" s="21"/>
      <c r="E35" s="21"/>
      <c r="F35" s="21"/>
      <c r="G35" s="21"/>
      <c r="H35" s="41"/>
      <c r="I35" s="41"/>
      <c r="J35" s="41"/>
      <c r="K35" s="41"/>
      <c r="L35" s="41"/>
      <c r="M35" s="41"/>
      <c r="N35" s="41"/>
      <c r="O35" s="41"/>
      <c r="P35" s="2"/>
      <c r="Q35" s="2"/>
      <c r="R35" s="41"/>
      <c r="S35" s="2"/>
      <c r="T35" s="41"/>
      <c r="U35" s="2"/>
      <c r="V35" s="41"/>
      <c r="W35" s="2"/>
      <c r="X35" s="2"/>
      <c r="Y35" s="2"/>
      <c r="Z35" s="2"/>
      <c r="AA35" s="2"/>
      <c r="AB35" s="41"/>
      <c r="AC35" s="41"/>
      <c r="AD35" s="41"/>
      <c r="AE35" s="2"/>
      <c r="AF35" s="41"/>
      <c r="AG35" s="41"/>
    </row>
    <row r="36" spans="1:33">
      <c r="A36" s="27" t="s">
        <v>85</v>
      </c>
      <c r="B36" s="27" t="s">
        <v>107</v>
      </c>
      <c r="C36" s="21"/>
      <c r="D36" s="21"/>
      <c r="E36" s="21"/>
      <c r="F36" s="21"/>
      <c r="G36" s="21"/>
      <c r="H36" s="41"/>
      <c r="I36" s="41"/>
      <c r="J36" s="41"/>
      <c r="K36" s="41"/>
      <c r="L36" s="41"/>
      <c r="M36" s="41"/>
      <c r="N36" s="41"/>
      <c r="O36" s="41"/>
      <c r="P36" s="2"/>
      <c r="Q36" s="2"/>
      <c r="R36" s="41" t="s">
        <v>161</v>
      </c>
      <c r="S36" s="2"/>
      <c r="T36" s="41"/>
      <c r="U36" s="2"/>
      <c r="V36" s="41"/>
      <c r="W36" s="2"/>
      <c r="X36" s="2"/>
      <c r="Y36" s="2"/>
      <c r="Z36" s="2"/>
      <c r="AA36" s="2"/>
      <c r="AB36" s="41" t="s">
        <v>161</v>
      </c>
      <c r="AC36" s="41"/>
      <c r="AD36" s="41"/>
      <c r="AE36" s="2"/>
      <c r="AF36" s="41"/>
      <c r="AG36" s="41"/>
    </row>
    <row r="37" spans="1:33">
      <c r="A37" s="27" t="s">
        <v>86</v>
      </c>
      <c r="B37" s="27" t="s">
        <v>107</v>
      </c>
      <c r="C37" s="21"/>
      <c r="D37" s="21" t="s">
        <v>161</v>
      </c>
      <c r="E37" s="21" t="s">
        <v>161</v>
      </c>
      <c r="F37" s="21"/>
      <c r="G37" s="21"/>
      <c r="H37" s="21" t="s">
        <v>161</v>
      </c>
      <c r="I37" s="41"/>
      <c r="J37" s="41"/>
      <c r="K37" s="41"/>
      <c r="L37" s="41"/>
      <c r="M37" s="41"/>
      <c r="N37" s="41"/>
      <c r="O37" s="41"/>
      <c r="P37" s="2"/>
      <c r="Q37" s="2"/>
      <c r="R37" s="41"/>
      <c r="S37" s="2"/>
      <c r="T37" s="41"/>
      <c r="U37" s="2"/>
      <c r="V37" s="41"/>
      <c r="W37" s="2"/>
      <c r="X37" s="2"/>
      <c r="Y37" s="2"/>
      <c r="Z37" s="2"/>
      <c r="AA37" s="2"/>
      <c r="AB37" s="41"/>
      <c r="AC37" s="41"/>
      <c r="AD37" s="41"/>
      <c r="AE37" s="2"/>
      <c r="AF37" s="41" t="s">
        <v>161</v>
      </c>
      <c r="AG37" s="41" t="s">
        <v>161</v>
      </c>
    </row>
    <row r="38" spans="1:33">
      <c r="A38" s="27" t="s">
        <v>87</v>
      </c>
      <c r="B38" s="27" t="s">
        <v>108</v>
      </c>
      <c r="C38" s="21"/>
      <c r="D38" s="21"/>
      <c r="E38" s="21"/>
      <c r="F38" s="21"/>
      <c r="G38" s="21"/>
      <c r="H38" s="41"/>
      <c r="I38" s="41"/>
      <c r="J38" s="41"/>
      <c r="K38" s="41"/>
      <c r="L38" s="41"/>
      <c r="M38" s="41"/>
      <c r="N38" s="41"/>
      <c r="O38" s="41"/>
      <c r="P38" s="2"/>
      <c r="Q38" s="2"/>
      <c r="R38" s="41"/>
      <c r="S38" s="2"/>
      <c r="T38" s="41"/>
      <c r="U38" s="2"/>
      <c r="V38" s="41"/>
      <c r="W38" s="2"/>
      <c r="X38" s="2"/>
      <c r="Y38" s="2"/>
      <c r="Z38" s="2"/>
      <c r="AA38" s="2"/>
      <c r="AB38" s="41"/>
      <c r="AC38" s="41"/>
      <c r="AD38" s="41"/>
      <c r="AE38" s="2"/>
      <c r="AF38" s="41"/>
      <c r="AG38" s="41"/>
    </row>
    <row r="39" spans="1:33">
      <c r="A39" s="27" t="s">
        <v>88</v>
      </c>
      <c r="B39" s="27" t="s">
        <v>98</v>
      </c>
      <c r="C39" s="21"/>
      <c r="D39" s="21" t="s">
        <v>166</v>
      </c>
      <c r="E39" s="21"/>
      <c r="F39" s="21"/>
      <c r="G39" s="21"/>
      <c r="H39" s="41"/>
      <c r="I39" s="41"/>
      <c r="J39" s="41"/>
      <c r="K39" s="41"/>
      <c r="L39" s="41"/>
      <c r="M39" s="41"/>
      <c r="N39" s="41"/>
      <c r="O39" s="41" t="s">
        <v>233</v>
      </c>
      <c r="P39" s="2"/>
      <c r="Q39" s="41" t="s">
        <v>161</v>
      </c>
      <c r="R39" s="41"/>
      <c r="S39" s="2"/>
      <c r="T39" s="41"/>
      <c r="U39" s="21" t="s">
        <v>165</v>
      </c>
      <c r="V39" s="41" t="s">
        <v>161</v>
      </c>
      <c r="W39" s="2"/>
      <c r="X39" s="2"/>
      <c r="Y39" s="41" t="s">
        <v>161</v>
      </c>
      <c r="Z39" s="2"/>
      <c r="AA39" s="2"/>
      <c r="AB39" s="41"/>
      <c r="AC39" s="41"/>
      <c r="AD39" s="41"/>
      <c r="AE39" s="2"/>
      <c r="AF39" s="41"/>
      <c r="AG39" s="41"/>
    </row>
    <row r="40" spans="1:33">
      <c r="A40" s="27" t="s">
        <v>89</v>
      </c>
      <c r="B40" s="27" t="s">
        <v>97</v>
      </c>
      <c r="C40" s="21"/>
      <c r="D40" s="21"/>
      <c r="E40" s="21"/>
      <c r="F40" s="21"/>
      <c r="G40" s="21"/>
      <c r="H40" s="41"/>
      <c r="I40" s="41"/>
      <c r="J40" s="41"/>
      <c r="K40" s="41"/>
      <c r="L40" s="41"/>
      <c r="M40" s="41"/>
      <c r="N40" s="41"/>
      <c r="O40" s="41"/>
      <c r="P40" s="2"/>
      <c r="Q40" s="2"/>
      <c r="R40" s="41"/>
      <c r="S40" s="41" t="s">
        <v>161</v>
      </c>
      <c r="T40" s="41"/>
      <c r="U40" s="2"/>
      <c r="V40" s="41"/>
      <c r="W40" s="2"/>
      <c r="X40" s="41" t="s">
        <v>161</v>
      </c>
      <c r="Y40" s="2"/>
      <c r="Z40" s="2"/>
      <c r="AA40" s="2"/>
      <c r="AB40" s="41"/>
      <c r="AC40" s="41"/>
      <c r="AD40" s="41"/>
      <c r="AE40" s="2"/>
      <c r="AF40" s="41"/>
      <c r="AG40" s="41"/>
    </row>
    <row r="41" spans="1:33">
      <c r="A41" s="27" t="s">
        <v>90</v>
      </c>
      <c r="B41" s="27" t="s">
        <v>101</v>
      </c>
      <c r="C41" s="21"/>
      <c r="D41" s="21"/>
      <c r="E41" s="21"/>
      <c r="F41" s="21"/>
      <c r="G41" s="21"/>
      <c r="H41" s="41"/>
      <c r="I41" s="41"/>
      <c r="J41" s="41"/>
      <c r="K41" s="41"/>
      <c r="L41" s="41"/>
      <c r="M41" s="41"/>
      <c r="N41" s="41"/>
      <c r="O41" s="41"/>
      <c r="P41" s="2"/>
      <c r="Q41" s="2"/>
      <c r="R41" s="41"/>
      <c r="S41" s="2"/>
      <c r="T41" s="41"/>
      <c r="U41" s="2"/>
      <c r="V41" s="41"/>
      <c r="W41" s="2"/>
      <c r="X41" s="2"/>
      <c r="Y41" s="2"/>
      <c r="Z41" s="2"/>
      <c r="AA41" s="2"/>
      <c r="AB41" s="41"/>
      <c r="AC41" s="41"/>
      <c r="AD41" s="41"/>
      <c r="AE41" s="2"/>
      <c r="AF41" s="41"/>
      <c r="AG41" s="41"/>
    </row>
    <row r="42" spans="1:33">
      <c r="A42" s="27" t="s">
        <v>76</v>
      </c>
      <c r="B42" s="27" t="s">
        <v>102</v>
      </c>
      <c r="C42" s="21"/>
      <c r="D42" s="21"/>
      <c r="E42" s="21"/>
      <c r="F42" s="21"/>
      <c r="G42" s="21" t="s">
        <v>161</v>
      </c>
      <c r="H42" s="41"/>
      <c r="I42" s="41"/>
      <c r="J42" s="41"/>
      <c r="K42" s="41"/>
      <c r="L42" s="21" t="s">
        <v>161</v>
      </c>
      <c r="M42" s="41"/>
      <c r="N42" s="41"/>
      <c r="O42" s="41" t="s">
        <v>234</v>
      </c>
      <c r="P42" s="2"/>
      <c r="Q42" s="2"/>
      <c r="R42" s="41"/>
      <c r="S42" s="2"/>
      <c r="T42" s="41"/>
      <c r="U42" s="2"/>
      <c r="V42" s="41"/>
      <c r="W42" s="2"/>
      <c r="X42" s="2"/>
      <c r="Y42" s="41" t="s">
        <v>161</v>
      </c>
      <c r="Z42" s="2"/>
      <c r="AA42" s="2"/>
      <c r="AB42" s="41"/>
      <c r="AC42" s="41" t="s">
        <v>161</v>
      </c>
      <c r="AD42" s="41" t="s">
        <v>161</v>
      </c>
      <c r="AE42" s="2"/>
      <c r="AF42" s="41"/>
      <c r="AG42" s="41"/>
    </row>
    <row r="43" spans="1:33">
      <c r="A43" s="27" t="s">
        <v>91</v>
      </c>
      <c r="B43" s="27" t="s">
        <v>108</v>
      </c>
      <c r="C43" s="21"/>
      <c r="D43" s="21"/>
      <c r="E43" s="21"/>
      <c r="F43" s="21"/>
      <c r="G43" s="21"/>
      <c r="H43" s="41"/>
      <c r="I43" s="41"/>
      <c r="J43" s="41"/>
      <c r="K43" s="41"/>
      <c r="L43" s="41"/>
      <c r="M43" s="41"/>
      <c r="N43" s="41"/>
      <c r="O43" s="41"/>
      <c r="P43" s="2"/>
      <c r="Q43" s="2"/>
      <c r="R43" s="41"/>
      <c r="S43" s="2"/>
      <c r="T43" s="41"/>
      <c r="U43" s="2"/>
      <c r="V43" s="41"/>
      <c r="W43" s="2"/>
      <c r="X43" s="2"/>
      <c r="Y43" s="2"/>
      <c r="Z43" s="2"/>
      <c r="AA43" s="2"/>
      <c r="AB43" s="41"/>
      <c r="AC43" s="41"/>
      <c r="AD43" s="41"/>
      <c r="AE43" s="2"/>
      <c r="AF43" s="41"/>
      <c r="AG43" s="41"/>
    </row>
    <row r="44" spans="1:33">
      <c r="A44" s="27" t="s">
        <v>92</v>
      </c>
      <c r="B44" s="27" t="s">
        <v>107</v>
      </c>
      <c r="C44" s="21"/>
      <c r="D44" s="21"/>
      <c r="E44" s="21" t="s">
        <v>161</v>
      </c>
      <c r="F44" s="21"/>
      <c r="G44" s="21"/>
      <c r="H44" s="41"/>
      <c r="I44" s="41"/>
      <c r="J44" s="41"/>
      <c r="K44" s="41"/>
      <c r="L44" s="41"/>
      <c r="M44" s="41"/>
      <c r="N44" s="41"/>
      <c r="O44" s="41"/>
      <c r="P44" s="2"/>
      <c r="Q44" s="2"/>
      <c r="R44" s="41"/>
      <c r="S44" s="2"/>
      <c r="T44" s="41"/>
      <c r="U44" s="41" t="s">
        <v>161</v>
      </c>
      <c r="V44" s="41"/>
      <c r="W44" s="2"/>
      <c r="X44" s="2"/>
      <c r="Y44" s="2"/>
      <c r="Z44" s="2"/>
      <c r="AA44" s="2"/>
      <c r="AB44" s="41"/>
      <c r="AC44" s="41" t="s">
        <v>161</v>
      </c>
      <c r="AD44" s="41"/>
      <c r="AE44" s="2"/>
      <c r="AF44" s="2"/>
      <c r="AG44" s="41" t="s">
        <v>161</v>
      </c>
    </row>
    <row r="46" spans="1:33">
      <c r="A46" s="21" t="s">
        <v>178</v>
      </c>
    </row>
  </sheetData>
  <mergeCells count="8">
    <mergeCell ref="W1:X1"/>
    <mergeCell ref="Y1:AG1"/>
    <mergeCell ref="C1:E1"/>
    <mergeCell ref="F1:J1"/>
    <mergeCell ref="K1:L1"/>
    <mergeCell ref="M1:Q1"/>
    <mergeCell ref="R1:S1"/>
    <mergeCell ref="T1:V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47</vt:i4>
      </vt:variant>
    </vt:vector>
  </HeadingPairs>
  <TitlesOfParts>
    <vt:vector size="47" baseType="lpstr">
      <vt:lpstr>Le Stagioni</vt:lpstr>
      <vt:lpstr>Storico record</vt:lpstr>
      <vt:lpstr>Storico avversari</vt:lpstr>
      <vt:lpstr>Partite-spettatori-arbitri</vt:lpstr>
      <vt:lpstr>Capitani</vt:lpstr>
      <vt:lpstr>Alltime</vt:lpstr>
      <vt:lpstr>Giocatori stat ind 2012-13</vt:lpstr>
      <vt:lpstr>Minutaggio 2012-13</vt:lpstr>
      <vt:lpstr>Marcatori 2012-13</vt:lpstr>
      <vt:lpstr>Foglio1</vt:lpstr>
      <vt:lpstr>% calciatori 2012-13</vt:lpstr>
      <vt:lpstr>HC 2012-13</vt:lpstr>
      <vt:lpstr>PRO12 2012-13</vt:lpstr>
      <vt:lpstr>Giocatori stat ind 2013-14</vt:lpstr>
      <vt:lpstr>Marcatori 2013-14</vt:lpstr>
      <vt:lpstr>Minutaggio 2013-14</vt:lpstr>
      <vt:lpstr>% calciatori 2013-14</vt:lpstr>
      <vt:lpstr>HC 2013-14</vt:lpstr>
      <vt:lpstr>PRO12 2013-14</vt:lpstr>
      <vt:lpstr>Stat Ind 2014-15</vt:lpstr>
      <vt:lpstr>Marcatori 2014-15</vt:lpstr>
      <vt:lpstr>Minutaggio 2014-15</vt:lpstr>
      <vt:lpstr>Calciatori 2014-15</vt:lpstr>
      <vt:lpstr>CC 2014-15</vt:lpstr>
      <vt:lpstr>PRO12 2014-15</vt:lpstr>
      <vt:lpstr>Stat Ind 2015-16</vt:lpstr>
      <vt:lpstr>Marcatori 2015-16</vt:lpstr>
      <vt:lpstr>Minutaggio 2015-16</vt:lpstr>
      <vt:lpstr>Calciatori 2015-16</vt:lpstr>
      <vt:lpstr>Stat Ind 2016-17</vt:lpstr>
      <vt:lpstr>Marcatori 2016-17</vt:lpstr>
      <vt:lpstr>Minutaggio 2016-17</vt:lpstr>
      <vt:lpstr>Calciatori 2016-17</vt:lpstr>
      <vt:lpstr>Stat Ind 2017-18</vt:lpstr>
      <vt:lpstr>Minutaggio 2017-18</vt:lpstr>
      <vt:lpstr>Stat Ind 2018-19</vt:lpstr>
      <vt:lpstr>Minutaggio 2018-19</vt:lpstr>
      <vt:lpstr>Stat Ind 2019-20</vt:lpstr>
      <vt:lpstr>Minutaggio 2019-20</vt:lpstr>
      <vt:lpstr>Stat Ind 2020-21</vt:lpstr>
      <vt:lpstr>Minutaggio 2020-21</vt:lpstr>
      <vt:lpstr>Stat Ind 2021-22</vt:lpstr>
      <vt:lpstr>Minutaggio 2021-22</vt:lpstr>
      <vt:lpstr>Stat Ind 2022-23</vt:lpstr>
      <vt:lpstr>Minutaggio 2022-23</vt:lpstr>
      <vt:lpstr>Stat Ind 2023-24</vt:lpstr>
      <vt:lpstr>Minutaggio 2023-24</vt:lpstr>
    </vt:vector>
  </TitlesOfParts>
  <Company>獫票楧栮捯洀鉭曮㞱Û뜰⠲쎔딁烊皭〼፥ᙼ䕸忤઱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乩歫椠䱡畳椀㸲㻸ꔿ㌋䬮ꍰ䞮誀圇짗꾬钒붤鏊꣊㥊揤鞁</dc:creator>
  <cp:lastModifiedBy>User</cp:lastModifiedBy>
  <cp:lastPrinted>2018-04-27T08:01:18Z</cp:lastPrinted>
  <dcterms:created xsi:type="dcterms:W3CDTF">2012-07-23T17:07:39Z</dcterms:created>
  <dcterms:modified xsi:type="dcterms:W3CDTF">2023-08-27T15:01:08Z</dcterms:modified>
</cp:coreProperties>
</file>